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240" windowHeight="11820" activeTab="4"/>
  </bookViews>
  <sheets>
    <sheet name="01A-10A" sheetId="1" r:id="rId1"/>
    <sheet name="01C-NQ 05" sheetId="2" r:id="rId2"/>
    <sheet name="02-10B" sheetId="3" r:id="rId3"/>
    <sheet name="03-10C" sheetId="4" r:id="rId4"/>
    <sheet name="04 - 10D" sheetId="5" r:id="rId5"/>
  </sheets>
  <definedNames>
    <definedName name="_xlnm.Print_Titles" localSheetId="0">'01A-10A'!$7:$9</definedName>
    <definedName name="_xlnm.Print_Titles" localSheetId="1">'01C-NQ 05'!$6:$8</definedName>
    <definedName name="_xlnm.Print_Titles" localSheetId="3">'03-10C'!$6:$8</definedName>
  </definedNames>
  <calcPr fullCalcOnLoad="1"/>
</workbook>
</file>

<file path=xl/comments2.xml><?xml version="1.0" encoding="utf-8"?>
<comments xmlns="http://schemas.openxmlformats.org/spreadsheetml/2006/main">
  <authors>
    <author>admin</author>
  </authors>
  <commentList>
    <comment ref="D28" authorId="0">
      <text>
        <r>
          <rPr>
            <b/>
            <sz val="9"/>
            <rFont val="Tahoma"/>
            <family val="2"/>
          </rPr>
          <t>admin:</t>
        </r>
        <r>
          <rPr>
            <sz val="9"/>
            <rFont val="Tahoma"/>
            <family val="2"/>
          </rPr>
          <t xml:space="preserve">
</t>
        </r>
      </text>
    </comment>
  </commentList>
</comments>
</file>

<file path=xl/sharedStrings.xml><?xml version="1.0" encoding="utf-8"?>
<sst xmlns="http://schemas.openxmlformats.org/spreadsheetml/2006/main" count="465" uniqueCount="279">
  <si>
    <t>STT</t>
  </si>
  <si>
    <t>(1)</t>
  </si>
  <si>
    <t>(2)</t>
  </si>
  <si>
    <t>(3)</t>
  </si>
  <si>
    <t>(4)</t>
  </si>
  <si>
    <t>(5)</t>
  </si>
  <si>
    <t>(6)</t>
  </si>
  <si>
    <t>(7)</t>
  </si>
  <si>
    <t>SỐ LIỆU</t>
  </si>
  <si>
    <t>Nội dung</t>
  </si>
  <si>
    <t>6.1</t>
  </si>
  <si>
    <t>Dưới 16 tuổi</t>
  </si>
  <si>
    <t>6.2</t>
  </si>
  <si>
    <t>2.1</t>
  </si>
  <si>
    <t>2.2</t>
  </si>
  <si>
    <t>2.3</t>
  </si>
  <si>
    <t xml:space="preserve">SỐ LIỆU </t>
  </si>
  <si>
    <t>Stt</t>
  </si>
  <si>
    <t>Chỉ tiêu</t>
  </si>
  <si>
    <t>Đơn vị tính</t>
  </si>
  <si>
    <t>Số lượng người</t>
  </si>
  <si>
    <t xml:space="preserve">Tình hình thiệt hại </t>
  </si>
  <si>
    <t>1.1</t>
  </si>
  <si>
    <t>Số hộ thiếu đói</t>
  </si>
  <si>
    <t>Lượt hộ</t>
  </si>
  <si>
    <t>1.2</t>
  </si>
  <si>
    <t>Số người thiếu đói</t>
  </si>
  <si>
    <t>Lượt người</t>
  </si>
  <si>
    <t>1.3</t>
  </si>
  <si>
    <t>Số người chết</t>
  </si>
  <si>
    <t>Người</t>
  </si>
  <si>
    <t>1.4</t>
  </si>
  <si>
    <t>Số người mất tích</t>
  </si>
  <si>
    <t>1.5</t>
  </si>
  <si>
    <t>Người bị thương</t>
  </si>
  <si>
    <t>1.6</t>
  </si>
  <si>
    <t>Hộ có nhà bị đổ, sập, trôi cháy</t>
  </si>
  <si>
    <t>Hộ</t>
  </si>
  <si>
    <t>1.7</t>
  </si>
  <si>
    <t>Hộ có nhà hư hỏng nặng</t>
  </si>
  <si>
    <t>1.8</t>
  </si>
  <si>
    <t>Hộ phải di dời nhà ở</t>
  </si>
  <si>
    <t>Hộ</t>
  </si>
  <si>
    <t>Kết quả hỗ trợ</t>
  </si>
  <si>
    <t>Số hộ được hỗ trợ lương thực</t>
  </si>
  <si>
    <t>Số người được hỗ trợ lương thực</t>
  </si>
  <si>
    <t>Số người chết được hỗ trợ mai táng</t>
  </si>
  <si>
    <t>2.4</t>
  </si>
  <si>
    <t>2.5</t>
  </si>
  <si>
    <t>2.6</t>
  </si>
  <si>
    <t>Hộ được hỗ trợ làm nhà ở</t>
  </si>
  <si>
    <t>Nhà</t>
  </si>
  <si>
    <t>2.7</t>
  </si>
  <si>
    <t>Hộ được hỗ trợ sửa chữa nhà ở</t>
  </si>
  <si>
    <t>2.8</t>
  </si>
  <si>
    <t>Hộ được hỗ trợ di dời nhà ở</t>
  </si>
  <si>
    <t>Nguồn lực hỗ trợ</t>
  </si>
  <si>
    <t>3.1.</t>
  </si>
  <si>
    <t>Gạo</t>
  </si>
  <si>
    <t>Tấn</t>
  </si>
  <si>
    <t xml:space="preserve">Trong đó:  </t>
  </si>
  <si>
    <t>     + Trung ương cấp</t>
  </si>
  <si>
    <t xml:space="preserve">     + Địa phương      </t>
  </si>
  <si>
    <t>     + Huy động</t>
  </si>
  <si>
    <t>3.2.</t>
  </si>
  <si>
    <t>Tổng kinh phí,  trong đó:</t>
  </si>
  <si>
    <t>   + Ngân sách Trung ương cấp</t>
  </si>
  <si>
    <t>   + Ngân sách địa phương</t>
  </si>
  <si>
    <t>   + Huy động (bao gồm cả hiện vật quy đổi)</t>
  </si>
  <si>
    <t xml:space="preserve"> </t>
  </si>
  <si>
    <t>Số TT</t>
  </si>
  <si>
    <t>Tổng số</t>
  </si>
  <si>
    <t>Trong đó</t>
  </si>
  <si>
    <t>Nam</t>
  </si>
  <si>
    <t>Nữ</t>
  </si>
  <si>
    <t>Số người cao tuổi khuyết tật</t>
  </si>
  <si>
    <t>Tổng số người khuyết tật</t>
  </si>
  <si>
    <t>Chia theo dạng tật:</t>
  </si>
  <si>
    <t>Vận động</t>
  </si>
  <si>
    <t>Nghe nói</t>
  </si>
  <si>
    <t>Nhìn</t>
  </si>
  <si>
    <t>Thần kinh</t>
  </si>
  <si>
    <t>Trí tuệ</t>
  </si>
  <si>
    <t>Khác</t>
  </si>
  <si>
    <t>Chia theo mức độ khuyết tật</t>
  </si>
  <si>
    <t>Đặc biệt nặng</t>
  </si>
  <si>
    <t>Nặng</t>
  </si>
  <si>
    <t>Nhẹ</t>
  </si>
  <si>
    <r>
      <t>Số người khuyết tật thuộc hộ</t>
    </r>
    <r>
      <rPr>
        <b/>
        <sz val="12"/>
        <rFont val="Times New Roman"/>
        <family val="1"/>
      </rPr>
      <t xml:space="preserve"> </t>
    </r>
    <r>
      <rPr>
        <b/>
        <sz val="13"/>
        <rFont val="Times New Roman"/>
        <family val="1"/>
      </rPr>
      <t>nghèo</t>
    </r>
  </si>
  <si>
    <t>Khuyết tật đặc biệt nặng</t>
  </si>
  <si>
    <t>Khuyết tật nặng</t>
  </si>
  <si>
    <t>Khuyết tật nhẹ</t>
  </si>
  <si>
    <t>Số NKT đang hưởng lương hưu, trợ cấp bảo hiểm xã hội</t>
  </si>
  <si>
    <t>Số NKT đang hưởng trợ cấp người có công</t>
  </si>
  <si>
    <t>Từ 16  - 60 tuổi</t>
  </si>
  <si>
    <t>Từ đủ 60 tuổi trở lên</t>
  </si>
  <si>
    <t>từ đủ 60 tuổi trở lên</t>
  </si>
  <si>
    <t>7</t>
  </si>
  <si>
    <t>Số NKT đang được nhận chăm sóc, nuôi dưỡng tại cộng đồng</t>
  </si>
  <si>
    <t>8</t>
  </si>
  <si>
    <t>9</t>
  </si>
  <si>
    <t>Số NKT trên địa bàn có thẻ BHYT</t>
  </si>
  <si>
    <t>10</t>
  </si>
  <si>
    <t>Số NKT được hỗ trợ dụng cụ chỉnh hình, phục hồi chức năng</t>
  </si>
  <si>
    <t>Biểu số 02</t>
  </si>
  <si>
    <t>Biểu số 04</t>
  </si>
  <si>
    <r>
      <t>Số NKT đang hưởng TCXH</t>
    </r>
    <r>
      <rPr>
        <b/>
        <sz val="12"/>
        <rFont val="Times New Roman"/>
        <family val="1"/>
      </rPr>
      <t xml:space="preserve"> </t>
    </r>
    <r>
      <rPr>
        <b/>
        <sz val="13"/>
        <rFont val="Times New Roman"/>
        <family val="1"/>
      </rPr>
      <t>hàng tháng</t>
    </r>
  </si>
  <si>
    <t>Nữ</t>
  </si>
  <si>
    <t>(Mẫu 10d NĐ 20/2021/NĐ-CP)</t>
  </si>
  <si>
    <t>(Mẫu 10b NĐ 20/2021/NĐ-CP)</t>
  </si>
  <si>
    <t>Mức hưởng/
tháng</t>
  </si>
  <si>
    <t>Kinh phí thực hiện</t>
  </si>
  <si>
    <t>A</t>
  </si>
  <si>
    <t>TẠI CỘNG ĐỒNG</t>
  </si>
  <si>
    <t>I</t>
  </si>
  <si>
    <t>TRỢ CẤP XÃ HỘI HÀNG THÁNG</t>
  </si>
  <si>
    <t xml:space="preserve">Trẻ em dưới 16 tuổi không có nguồn nuôi dưỡng </t>
  </si>
  <si>
    <t>Trong đó: Dưới 4 tuổi</t>
  </si>
  <si>
    <t>Từ đủ 4 tuổi đến dưới 16 tuổi</t>
  </si>
  <si>
    <t xml:space="preserve">Người từ 16 tuổi đến 22 tuổi đang học phổ thông, học nghề, trung học chuyên nghiệp, cao đẳng, đại học </t>
  </si>
  <si>
    <t xml:space="preserve">Trẻ em bị nhiễm HIV thuộc hộ nghèo </t>
  </si>
  <si>
    <t>3.1</t>
  </si>
  <si>
    <t>Dưới 4 tuổi</t>
  </si>
  <si>
    <t>3.2</t>
  </si>
  <si>
    <t>Từ 4 đến dưới 16 tuổi</t>
  </si>
  <si>
    <t>Số người đơn thân</t>
  </si>
  <si>
    <t xml:space="preserve">Người cao tuổi </t>
  </si>
  <si>
    <t>5.1</t>
  </si>
  <si>
    <t>5.2</t>
  </si>
  <si>
    <t>Người cao tuổi từ đủ 75 tuổi đến 80 tuổi thuộc diện hộ nghèo, hộ cận nghèo đang sống tại địa bàn các xã, thôn vùng đồng bào dân tộc thiểu số và miền núi đặc biệt khó khăn</t>
  </si>
  <si>
    <t>Người từ đủ 80 tuổi trở lên không  có lương hưu, trợ cấp bảo hiểm xã hội hàng tháng</t>
  </si>
  <si>
    <t xml:space="preserve">Người khuyết tật </t>
  </si>
  <si>
    <t>Người khuyết tật đặc biệt nặng</t>
  </si>
  <si>
    <t>a)</t>
  </si>
  <si>
    <t>b)</t>
  </si>
  <si>
    <t>Từ 16 đến 60 tuổi</t>
  </si>
  <si>
    <t>c)</t>
  </si>
  <si>
    <t>Từ đủ 60 tuổi trở lên</t>
  </si>
  <si>
    <t>Người khuyết tật nặng</t>
  </si>
  <si>
    <t>Trẻ em dưới 3 tuổi thuộc diện hộ nghèo, hộ cận nghèo đang sống tại địa bàn các xã, thôn vùng đồng bào dân tộc thiểu số và miền núi đặc biệt khó khăn</t>
  </si>
  <si>
    <t>Người nhiễm HIV/AIDS thuộc diện hộ nghèo không có nguồn thu nhập ổn định hàng tháng</t>
  </si>
  <si>
    <t>II</t>
  </si>
  <si>
    <t>NHẬN NUÔI DƯỠNG CHĂM SÓC TẠI CỘNG ĐỒNG</t>
  </si>
  <si>
    <t>Từ 4 đến dưới 16 tuổi</t>
  </si>
  <si>
    <r>
      <t xml:space="preserve">Hộ gia đình đang trực tiếp nuôi dưỡng, chăm sóc người khuyết tật đặc biệt nặng </t>
    </r>
    <r>
      <rPr>
        <i/>
        <sz val="12"/>
        <rFont val="Times New Roman"/>
        <family val="1"/>
      </rPr>
      <t>(Tính theo số người khuyết tật được nhận chăm sóc, nuôi dưỡng)</t>
    </r>
  </si>
  <si>
    <t>Người khuyết tật đặc biệt nặng, người khuyết tật nặng đang mang thai hoặc nuôi con dưới 36 tháng tuổi</t>
  </si>
  <si>
    <t>III</t>
  </si>
  <si>
    <t>-</t>
  </si>
  <si>
    <t>Người từ đủ 80 tuổi trở lên đang hưởng trợ cấp tuất BHXH hàng tháng, trợ cấp hàng tháng khác mà chưa được cấp BHYT miễn phí</t>
  </si>
  <si>
    <t>IV</t>
  </si>
  <si>
    <t>Đối tượng BTXH đang hưởng trợ cấp xã hội hàng tháng; con của người đơn thân nghèo</t>
  </si>
  <si>
    <t>Người từ đủ 80 tuổi trở lên đang hưởng trợ cấp tuất BHXH hàng tháng, trợ cấp hàng tháng khác</t>
  </si>
  <si>
    <t>Người đơn thân thuộc hộ nghèo</t>
  </si>
  <si>
    <t>Người đơn thân thuộc hộ cận nghèo</t>
  </si>
  <si>
    <t>(Mẫu 10c NĐ 20/2021/NĐ-CP)</t>
  </si>
  <si>
    <t>Đơn vị tính</t>
  </si>
  <si>
    <t>Tổng số người cao tuổi (từ 60 tuổi trở lên)</t>
  </si>
  <si>
    <t>Số người cao tuổi thuộc hộ nghèo</t>
  </si>
  <si>
    <t>Số NCT không có người có quyền và nghĩa vụ phụng dưỡng</t>
  </si>
  <si>
    <t>Số NCT đang hưởng lương hưu, trợ cấp bảo hiểm xã hội</t>
  </si>
  <si>
    <t>Số NCT đang hưởng trợ cấp người có công</t>
  </si>
  <si>
    <t>Số NCT đang hưởng trợ cấp xã hội hàng tháng</t>
  </si>
  <si>
    <t>7.1</t>
  </si>
  <si>
    <t>NCT thuộc hộ gia đình nghèo không có người có quyền, nghĩa vụ phụng dưỡng</t>
  </si>
  <si>
    <t>7.2</t>
  </si>
  <si>
    <t>Người từ đủ 80 tuổi không có lương hưu, trợ cấp BHXH</t>
  </si>
  <si>
    <t>Trong đó: thuộc diện hộ nghèo</t>
  </si>
  <si>
    <t>7.3</t>
  </si>
  <si>
    <t>Người cao tuổi khuyết tật nặng, đặc biệt nặng</t>
  </si>
  <si>
    <t>7.4</t>
  </si>
  <si>
    <t>Đối tượng người cao tuổi khác</t>
  </si>
  <si>
    <t>Số NCT đang được nhận chăm sóc, nuôi dưỡng tại cộng đồng</t>
  </si>
  <si>
    <t>Số NCT đang nuôi dưỡng, chăm sóc trong cơ sở bảo trợ xã hội, nhà xã hội</t>
  </si>
  <si>
    <t>Số NCT có thẻ BHYT</t>
  </si>
  <si>
    <t>Số người cao tuổi được lập hồ sơ theo dõi sức khỏe</t>
  </si>
  <si>
    <t>Số NCT được hỗ trợ nhà ở</t>
  </si>
  <si>
    <t>Số cơ sở văn hóa, thể thao giải trí có bán vé, thu phí trên địa bàn</t>
  </si>
  <si>
    <t>Cơ sở</t>
  </si>
  <si>
    <t xml:space="preserve">Trong đó: </t>
  </si>
  <si>
    <t>- Số cơ sở văn hóa, thể thao giải trí có bán vé, thu phí trên địa bàn thực hiện miễn, giảm giá vé, phí cho người cao tuổi</t>
  </si>
  <si>
    <t xml:space="preserve">- Số lượt người cao tuổi được  miễn giảm vé, phí dịch vụ </t>
  </si>
  <si>
    <t>14</t>
  </si>
  <si>
    <t>Số tổ chức cung cấp dịch vụ vận tải thực hiện giảm giá vé, phí dịch vụ cho NCT</t>
  </si>
  <si>
    <t>Tổ chức</t>
  </si>
  <si>
    <t>Trong đó: Số lượt người cao tuổi được miễn, giảm</t>
  </si>
  <si>
    <t>15</t>
  </si>
  <si>
    <t xml:space="preserve">Số người cao tuổi được chúc thọ, mừng thọ </t>
  </si>
  <si>
    <t>                 - 90 tuổi</t>
  </si>
  <si>
    <t>                 - Trên 100 tuổi</t>
  </si>
  <si>
    <t>                 - Tuổi 70, 75, 80, 85, 95</t>
  </si>
  <si>
    <t>người</t>
  </si>
  <si>
    <t>16</t>
  </si>
  <si>
    <t>Số NCT tham gia Hội NCT</t>
  </si>
  <si>
    <t>17</t>
  </si>
  <si>
    <t>Số NCT tham gia công tác Đảng, chính quyền, MTTQ và các tổ chức đoàn thể</t>
  </si>
  <si>
    <t>18</t>
  </si>
  <si>
    <t xml:space="preserve">Số NCT trên địa bàn tham gia công tác khuyến học, thanh tra nhân dân, hòa giải, tổ an ninh… </t>
  </si>
  <si>
    <t>19</t>
  </si>
  <si>
    <t xml:space="preserve">Số xã, phường, thị trấn (gọi chung xã) có các loại hình CLB có NCT tham gia </t>
  </si>
  <si>
    <t>Xã</t>
  </si>
  <si>
    <t>20</t>
  </si>
  <si>
    <t>Tổng số CLB có NCT tham gia trên địa bàn</t>
  </si>
  <si>
    <t>CLB</t>
  </si>
  <si>
    <t>21</t>
  </si>
  <si>
    <t>Số NCT tham gia các loại hình CLB trên địa bàn</t>
  </si>
  <si>
    <t>Người</t>
  </si>
  <si>
    <t>22</t>
  </si>
  <si>
    <t>Số cơ sở chăm sóc NCT</t>
  </si>
  <si>
    <t>23</t>
  </si>
  <si>
    <t>Số bệnh viện có khoa lão khoa, hoặc phòng điều trị riêng cho người cao tuổi</t>
  </si>
  <si>
    <t>Bệnh viện</t>
  </si>
  <si>
    <t>24</t>
  </si>
  <si>
    <t>Số xã/phường/thị trấn (gọi chung xã) có Quỹ chăm sóc và phát huy vai trò người cao tuổi</t>
  </si>
  <si>
    <t>- Tổng số tiền của Quỹ chăm sóc và phát huy vai trò người cao tuổi</t>
  </si>
  <si>
    <t>Triệu đồng</t>
  </si>
  <si>
    <t>-  Tổng số tiền huy động trong năm của Quỹ chăm sóc và phát huy vai trò người cao tuổi</t>
  </si>
  <si>
    <t>Số cán bộ được tập huấn về công tác NCT</t>
  </si>
  <si>
    <t xml:space="preserve">Kinh phí thực hiện chính sách  </t>
  </si>
  <si>
    <t>Chính sách trợ giúp xã hội</t>
  </si>
  <si>
    <t>Chúc thọ mừng thọ</t>
  </si>
  <si>
    <t>Các chế độ chính sách khác</t>
  </si>
  <si>
    <t>Tổng số (người)</t>
  </si>
  <si>
    <t>Trong đó:</t>
  </si>
  <si>
    <t>Người đơn thân nghèo, cận nghèo đang nuôi con</t>
  </si>
  <si>
    <t>Từ 60 tuổi đến dưới 80 tuổi</t>
  </si>
  <si>
    <t>Từ đủ 80 tuổi trở lên</t>
  </si>
  <si>
    <t>Trong đó: thuộc diện hộ nghèo</t>
  </si>
  <si>
    <t>Số con đang nuôi</t>
  </si>
  <si>
    <t>Biểu số 01A</t>
  </si>
  <si>
    <t>Đối tượng BTXH đang hưởng trợ cấp xã hội hàng tháng</t>
  </si>
  <si>
    <t>(Mẫu 10a NĐ 20/2021/NĐ-CP)</t>
  </si>
  <si>
    <t>Trong đó: - 100 tuổi</t>
  </si>
  <si>
    <t>Trong đó: Câu lạc bộ Liên thế hệ giúp nhau</t>
  </si>
  <si>
    <r>
      <t>Số NKT đang</t>
    </r>
    <r>
      <rPr>
        <b/>
        <sz val="12"/>
        <rFont val="Times New Roman"/>
        <family val="1"/>
      </rPr>
      <t xml:space="preserve"> </t>
    </r>
    <r>
      <rPr>
        <b/>
        <sz val="13"/>
        <rFont val="Times New Roman"/>
        <family val="1"/>
      </rPr>
      <t>hưởng chính sách nuôi dưỡng, chăm sóc trong cơ sở BTXH, nhà xã hội</t>
    </r>
  </si>
  <si>
    <t>Biểu số 01C</t>
  </si>
  <si>
    <t>Kinh phí thực hiện (triệu đồng)</t>
  </si>
  <si>
    <t>Trẻ em dưới 3 tuổi thuộc diện hộ nghèo, hộ cận nghèo không thuộc đối tượng quy định tại khoản 1, 3, 6, 7 Điều 5 Nghị định số 20/2021/NĐ-CP</t>
  </si>
  <si>
    <t>Trẻ em dưới 3 tuổi thuộc diện hộ nghèo</t>
  </si>
  <si>
    <t>Trẻ em dưới 3 tuổi thuộc diện hộ cận nghèo</t>
  </si>
  <si>
    <t>Trẻ em từ đủ 3 tuổi đến dưới 16 tuổi không có nguồn nuôi dưỡng thuộc một trong các trường hợp sau:</t>
  </si>
  <si>
    <t>Mồ côi cha hoặc mẹ và người còn lại là người khuyết tật nặng hoặc đặc biệt nặng</t>
  </si>
  <si>
    <t xml:space="preserve">Cả cha và mẹ là người khuyết tật nặng hoặc đặc biệt nặng </t>
  </si>
  <si>
    <t>Có cha hoặc mẹ là người khuyết tật nặng hoặc đặc biệt nặng theo quy định pháp luật về người khuyết tật và người còn lại thuộc một trong các trường hợp sau:</t>
  </si>
  <si>
    <t>+</t>
  </si>
  <si>
    <t xml:space="preserve">Bị tuyên bố mất tích theo quy định của pháp luật </t>
  </si>
  <si>
    <t>Trong thời gian đang chấp hành án phạt tù tại trại giam</t>
  </si>
  <si>
    <t>Đang chấp hành quyết định xử lý vi phạm hành chính tại cơ sở giáo dục bắt buộc, cơ sở cai nghiện bắt buộc</t>
  </si>
  <si>
    <t>Đang hưởng chế độ chăm sóc, nuôi dưỡng tại các cơ sở trợ giúp xã hội</t>
  </si>
  <si>
    <t>Người thuộc diện quy định tại mục 2 ở trên, đang hưởng trợ cấp xã hội hàng tháng mà đủ 16 tuổi nhưng đang học văn hóa, học nghề, trung học chuyên nghiệp, cao đẳng, đại học văn bằng thứ nhất thì tiếp tục được hưởng chính sách trợ giúp xã hội cho đến khi kết thúc học, nhưng tối đa không quá 22 tuổi</t>
  </si>
  <si>
    <t>Người cao tuổi thuộc một trong các trường hợp quy định sau đây:</t>
  </si>
  <si>
    <t>Người cao tuổi thuộc diện hộ cận nghèo, không có người có nghĩa vụ và quyền phụng dưỡng hoặc có người có nghĩa vụ và quyền phụng dưỡng nhưng người này đang hưởng trợ cấp xã hội hàng tháng</t>
  </si>
  <si>
    <t>Từ đủ 60 tuổi đến dưới 80 tuổi</t>
  </si>
  <si>
    <t>Người cao tuổi từ đủ 80 tuổi trở lên thuộc diện hộ nghèo, hộ cận nghèo có lương hưu, trợ cấp bảo hiểm xã hội hàng tháng đang sống tại địa bàn các xã, thôn vùng đồng bào dân tộc thiểu số và miền núi đặc biệt khó khăn</t>
  </si>
  <si>
    <r>
      <t xml:space="preserve">Nhận chăm sóc nuôi dưỡng người cao tuổi thuộc diện hộ cận nghèo, không có người có nghĩa vụ và quyền phụng dưỡng hoặc có người có nghĩa vụ và quyền phụng dưỡng nhưng người này đang hưởng trợ cấp xã hội hàng tháng </t>
    </r>
    <r>
      <rPr>
        <i/>
        <sz val="12"/>
        <color indexed="8"/>
        <rFont val="Times New Roman"/>
        <family val="1"/>
      </rPr>
      <t>(Tính theo số người cao tuổi được nhận chăm sóc, nuôi dưỡng)</t>
    </r>
  </si>
  <si>
    <t>HỖ TRỢ MUA THẺ BHYT CHO ĐỐI TƯỢNG</t>
  </si>
  <si>
    <t xml:space="preserve">HỖ TRỢ MAI TÁNG PHÍ CHO ĐỐI TƯỢNG </t>
  </si>
  <si>
    <t xml:space="preserve">Người cao tuổi thuộc diện hộ nghèo không có người có nghĩa vụ và quyền phụng dưỡng </t>
  </si>
  <si>
    <t>Người cao tuổi thuộc diện hộ nghèo, không có người có nghĩa vụ và quyền phụng dưỡng, có người nhận chăm sóc tại cộng đồng.</t>
  </si>
  <si>
    <r>
      <t xml:space="preserve">Hộ gia đình, cá nhân nhận chăm sóc, nuôi dưỡng người khuyết tật đặc biệt nặng </t>
    </r>
    <r>
      <rPr>
        <i/>
        <sz val="12"/>
        <rFont val="Times New Roman"/>
        <family val="1"/>
      </rPr>
      <t>(Tính theo số người khuyết tật được nhận chăm sóc, nuôi dưỡng)</t>
    </r>
  </si>
  <si>
    <t>Người khuyết tật đặc biệt nặng được nhận chăm sóc, nuôi dưỡng là trẻ em (từ 0 đến dưới 16 tuổi)</t>
  </si>
  <si>
    <t>Người khuyết tật đặc biệt nặng được nhận chăm sóc, nuôi dưỡng từ đủ 16 tuổi trở lên</t>
  </si>
  <si>
    <t>Người khuyết tật đặc biệt nặng, người khuyết tật nặng đang mang thai hoặc nuôi một con dưới 36 tháng tuổi</t>
  </si>
  <si>
    <t>Người khuyết tật đặc biệt nặng, người khuyết tật nặng đang mang thai và nuôi một con dưới 36 tháng tuổi hoặc nuôi hai con dưới 36 tháng tuổi trở lên</t>
  </si>
  <si>
    <t>HỖ TRỢ MUA THẺ BHYT CHO ĐỐI TƯỢNG TẠI CỘNG ĐỒNG</t>
  </si>
  <si>
    <t>HỖ TRỢ MAI TÁNG PHÍ CHO ĐỐI TƯỢNG TẠI CỘNG ĐỒNG</t>
  </si>
  <si>
    <t>KẾT QUẢ THỰC HIỆN TRỢ GIÚP XÃ HỘI THƯỜNG XUYÊN 6 THÁNG ĐẦU NĂM 2023</t>
  </si>
  <si>
    <t>KẾT QUẢ THỰC HIỆN 6 THÁNG ĐẦU NĂM 2023</t>
  </si>
  <si>
    <t>ƯỚC THỰC HIỆN 6 THÁNG CUỐI NĂM 2023</t>
  </si>
  <si>
    <t xml:space="preserve">KẾT QUẢ THỰC HIỆN TRỢ GIÚP XÃ HỘI THƯỜNG XUYÊN  
6 THÁNG ĐẦU NĂM 2023 THEO NGHỊ QUYẾT SỐ 05/2022/NQ-HĐND </t>
  </si>
  <si>
    <t>THỰC HIỆN TRỢ GIÚP XÃ HỘI ĐỘT XUẤT 6 THÁNG ĐẦU NĂM 2023</t>
  </si>
  <si>
    <t>ĐVT: triệu đồng</t>
  </si>
  <si>
    <t>triệu đồng</t>
  </si>
  <si>
    <t>KẾT QUẢ THỰC HIỆN CHÍNH SÁCH ĐỐI VỚI NGƯỜI CAO TUỔI 6 THÁNG ĐẦU NĂM 2023</t>
  </si>
  <si>
    <t>Biểu số 03</t>
  </si>
  <si>
    <t>ỦY BAN NHÂN DÂN
HUYỆN HÀM THUẬN NAM</t>
  </si>
  <si>
    <t xml:space="preserve">KẾT QUẢ THỰC HIỆN CHÍNH SÁCH ĐỐI VỚI NGƯỜI KHUYẾT TẬT 6 THÁNG ĐẦU NĂM 2023
</t>
  </si>
  <si>
    <t>(Ban hành kèm theo báo cáo số: 293/BC-UBND ngày 11 tháng 9 năm 2023 của Chủ tịch UBND huyện Hàm Thuận Nam)</t>
  </si>
  <si>
    <t>(Ban hành kèm theo báo cáo số: 293/BC-UBND ngày 11 tháng 9 năm 2023
 của Chủ tịch UBND huyện Hàm Thuận Nam)</t>
  </si>
  <si>
    <t>(Ban hành kèm theo báo cáo số:293/BC-UBND ngày 11 tháng 9 năm 2023 
của Chủ tịch UBND huyện Hàm Thuận Nam)</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</si>
</sst>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 _₫"/>
    <numFmt numFmtId="166" formatCode="&quot;N&quot;\ #,##0.00"/>
    <numFmt numFmtId="167" formatCode="#,##0;[Red]#,##0"/>
    <numFmt numFmtId="168" formatCode="_(* #,##0.0_);_(* \(#,##0.0\);_(* &quot;-&quot;??_);_(@_)"/>
    <numFmt numFmtId="169" formatCode="#,##0.0"/>
    <numFmt numFmtId="170" formatCode="#,##0.0\ _₫"/>
    <numFmt numFmtId="171" formatCode="_(* #,##0.000_);_(* \(#,##0.000\);_(* &quot;-&quot;??_);_(@_)"/>
    <numFmt numFmtId="172" formatCode="0.0"/>
    <numFmt numFmtId="173" formatCode="#,##0.00\ _₫"/>
    <numFmt numFmtId="174" formatCode="#,##0.000"/>
    <numFmt numFmtId="175" formatCode="#,##0.0000"/>
    <numFmt numFmtId="176" formatCode="_(* #,##0.0000_);_(* \(#,##0.0000\);_(* &quot;-&quot;??_);_(@_)"/>
    <numFmt numFmtId="177" formatCode="0.000"/>
    <numFmt numFmtId="178" formatCode="#,##0.00;[Red]#,##0.00"/>
    <numFmt numFmtId="179" formatCode="#,##0.000;[Red]#,##0.000"/>
  </numFmts>
  <fonts count="60">
    <font>
      <sz val="12"/>
      <color theme="1"/>
      <name val="Times New Roman"/>
      <family val="2"/>
    </font>
    <font>
      <sz val="11"/>
      <color indexed="8"/>
      <name val="Calibri"/>
      <family val="2"/>
    </font>
    <font>
      <sz val="12"/>
      <color indexed="8"/>
      <name val="Times New Roman"/>
      <family val="2"/>
    </font>
    <font>
      <b/>
      <sz val="12"/>
      <name val="Times New Roman"/>
      <family val="1"/>
    </font>
    <font>
      <sz val="12"/>
      <name val="Times New Roman"/>
      <family val="1"/>
    </font>
    <font>
      <b/>
      <sz val="10"/>
      <name val="Times New Roman"/>
      <family val="1"/>
    </font>
    <font>
      <sz val="10"/>
      <name val="Arial"/>
      <family val="2"/>
    </font>
    <font>
      <u val="single"/>
      <sz val="10"/>
      <name val="Times New Roman"/>
      <family val="1"/>
    </font>
    <font>
      <i/>
      <sz val="12"/>
      <name val="Times New Roman"/>
      <family val="1"/>
    </font>
    <font>
      <b/>
      <sz val="13.5"/>
      <name val="Times New Roman"/>
      <family val="1"/>
    </font>
    <font>
      <b/>
      <sz val="14"/>
      <name val="Times New Roman"/>
      <family val="1"/>
    </font>
    <font>
      <b/>
      <sz val="13"/>
      <name val="Times New Roman"/>
      <family val="1"/>
    </font>
    <font>
      <i/>
      <sz val="13"/>
      <name val="Times New Roman"/>
      <family val="1"/>
    </font>
    <font>
      <sz val="13"/>
      <name val="Times New Roman"/>
      <family val="1"/>
    </font>
    <font>
      <b/>
      <sz val="12"/>
      <color indexed="8"/>
      <name val="Times New Roman"/>
      <family val="1"/>
    </font>
    <font>
      <i/>
      <sz val="12"/>
      <color indexed="8"/>
      <name val="Times New Roman"/>
      <family val="1"/>
    </font>
    <font>
      <b/>
      <i/>
      <sz val="12"/>
      <name val="Times New Roman"/>
      <family val="1"/>
    </font>
    <font>
      <b/>
      <i/>
      <sz val="13"/>
      <name val="Times New Roman"/>
      <family val="1"/>
    </font>
    <font>
      <sz val="9"/>
      <name val="Tahoma"/>
      <family val="2"/>
    </font>
    <font>
      <b/>
      <sz val="9"/>
      <name val="Tahoma"/>
      <family val="2"/>
    </font>
    <font>
      <i/>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2"/>
      <color rgb="FF000000"/>
      <name val="Times New Roman"/>
      <family val="1"/>
    </font>
    <font>
      <b/>
      <sz val="12"/>
      <color rgb="FF000000"/>
      <name val="Times New Roman"/>
      <family val="1"/>
    </font>
    <font>
      <i/>
      <sz val="12"/>
      <color theme="1"/>
      <name val="Times New Roman"/>
      <family val="1"/>
    </font>
    <font>
      <i/>
      <sz val="12"/>
      <color rgb="FF000000"/>
      <name val="Times New Roman"/>
      <family val="1"/>
    </font>
    <font>
      <b/>
      <sz val="8"/>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right/>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6"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64">
    <xf numFmtId="0" fontId="0" fillId="0" borderId="0" xfId="0" applyAlignment="1">
      <alignment/>
    </xf>
    <xf numFmtId="0" fontId="4" fillId="0" borderId="0" xfId="0" applyFont="1" applyAlignment="1">
      <alignment/>
    </xf>
    <xf numFmtId="0" fontId="4" fillId="33" borderId="0" xfId="0" applyFont="1" applyFill="1" applyAlignment="1">
      <alignment/>
    </xf>
    <xf numFmtId="0" fontId="3" fillId="0" borderId="0" xfId="0" applyFont="1" applyAlignment="1">
      <alignment/>
    </xf>
    <xf numFmtId="165" fontId="4" fillId="33" borderId="10" xfId="0" applyNumberFormat="1" applyFont="1" applyFill="1" applyBorder="1" applyAlignment="1">
      <alignment horizontal="center" vertical="center" wrapText="1"/>
    </xf>
    <xf numFmtId="0" fontId="7" fillId="33" borderId="0" xfId="0" applyFont="1" applyFill="1" applyAlignment="1">
      <alignment/>
    </xf>
    <xf numFmtId="0" fontId="5" fillId="33" borderId="0" xfId="0" applyFont="1" applyFill="1" applyAlignment="1">
      <alignment/>
    </xf>
    <xf numFmtId="0" fontId="8" fillId="33" borderId="0" xfId="0" applyFont="1" applyFill="1" applyAlignment="1">
      <alignment/>
    </xf>
    <xf numFmtId="0" fontId="3" fillId="33" borderId="10" xfId="0" applyFont="1" applyFill="1" applyBorder="1" applyAlignment="1">
      <alignment horizontal="left" vertical="center" wrapText="1"/>
    </xf>
    <xf numFmtId="165" fontId="3"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8" fillId="33" borderId="10" xfId="0" applyFont="1" applyFill="1" applyBorder="1" applyAlignment="1">
      <alignment horizontal="left" vertical="center" wrapText="1"/>
    </xf>
    <xf numFmtId="0" fontId="3" fillId="33" borderId="0" xfId="0" applyFont="1" applyFill="1" applyAlignment="1">
      <alignment/>
    </xf>
    <xf numFmtId="0" fontId="8" fillId="33" borderId="10" xfId="0" applyFont="1" applyFill="1" applyBorder="1" applyAlignment="1" quotePrefix="1">
      <alignment horizontal="center" vertical="center" wrapText="1"/>
    </xf>
    <xf numFmtId="0" fontId="8" fillId="0" borderId="0" xfId="0" applyFont="1" applyAlignment="1">
      <alignment horizontal="center"/>
    </xf>
    <xf numFmtId="0" fontId="3" fillId="0" borderId="0" xfId="0" applyFont="1" applyAlignment="1">
      <alignment horizontal="left"/>
    </xf>
    <xf numFmtId="0" fontId="8" fillId="0" borderId="0" xfId="0" applyFont="1" applyAlignment="1">
      <alignment/>
    </xf>
    <xf numFmtId="0" fontId="3" fillId="0" borderId="10" xfId="0" applyFont="1" applyBorder="1" applyAlignment="1">
      <alignment horizontal="center" vertical="center" wrapText="1"/>
    </xf>
    <xf numFmtId="0" fontId="4" fillId="0" borderId="10" xfId="0" applyFont="1" applyBorder="1" applyAlignment="1">
      <alignment horizontal="center" vertical="top" wrapText="1"/>
    </xf>
    <xf numFmtId="0" fontId="4" fillId="0" borderId="10" xfId="0" applyFont="1" applyBorder="1" applyAlignment="1">
      <alignment vertical="top" wrapText="1"/>
    </xf>
    <xf numFmtId="0" fontId="3" fillId="0" borderId="10" xfId="0" applyFont="1" applyBorder="1" applyAlignment="1">
      <alignment horizontal="center" vertical="top" wrapText="1"/>
    </xf>
    <xf numFmtId="0" fontId="3" fillId="0" borderId="10" xfId="0" applyFont="1" applyBorder="1" applyAlignment="1">
      <alignment vertical="top" wrapText="1"/>
    </xf>
    <xf numFmtId="0" fontId="4" fillId="0" borderId="10"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center" vertical="center"/>
    </xf>
    <xf numFmtId="0" fontId="11" fillId="0" borderId="10" xfId="0" applyFont="1" applyBorder="1" applyAlignment="1">
      <alignment horizontal="center" vertical="center" wrapText="1"/>
    </xf>
    <xf numFmtId="0" fontId="11" fillId="0" borderId="10" xfId="0" applyFont="1" applyBorder="1" applyAlignment="1">
      <alignment horizontal="left" vertical="center" wrapText="1"/>
    </xf>
    <xf numFmtId="3" fontId="3" fillId="0" borderId="10" xfId="0" applyNumberFormat="1" applyFont="1" applyBorder="1" applyAlignment="1">
      <alignment horizontal="right" vertical="center" wrapText="1"/>
    </xf>
    <xf numFmtId="0" fontId="12" fillId="0" borderId="10" xfId="0" applyFont="1" applyBorder="1" applyAlignment="1">
      <alignment horizontal="left" vertical="center" wrapText="1"/>
    </xf>
    <xf numFmtId="0" fontId="13" fillId="0" borderId="10" xfId="0" applyFont="1" applyBorder="1" applyAlignment="1">
      <alignment horizontal="center" vertical="center" wrapText="1"/>
    </xf>
    <xf numFmtId="0" fontId="13" fillId="0" borderId="10" xfId="0" applyFont="1" applyBorder="1" applyAlignment="1">
      <alignment horizontal="left" vertical="center" wrapText="1"/>
    </xf>
    <xf numFmtId="0" fontId="4" fillId="0" borderId="0" xfId="0" applyFont="1" applyAlignment="1">
      <alignment/>
    </xf>
    <xf numFmtId="0" fontId="4" fillId="0" borderId="0" xfId="0" applyFont="1" applyAlignment="1">
      <alignment horizontal="center" vertical="center"/>
    </xf>
    <xf numFmtId="0" fontId="3" fillId="33" borderId="0" xfId="0" applyFont="1" applyFill="1" applyAlignment="1">
      <alignment/>
    </xf>
    <xf numFmtId="0" fontId="3" fillId="0" borderId="0" xfId="0" applyFont="1" applyAlignment="1">
      <alignment/>
    </xf>
    <xf numFmtId="0" fontId="7" fillId="33" borderId="0" xfId="0" applyFont="1" applyFill="1" applyAlignment="1">
      <alignment horizontal="center"/>
    </xf>
    <xf numFmtId="0" fontId="5" fillId="33" borderId="0" xfId="0" applyFont="1" applyFill="1" applyAlignment="1">
      <alignment horizontal="center"/>
    </xf>
    <xf numFmtId="0" fontId="3" fillId="33" borderId="10" xfId="0" applyFont="1" applyFill="1" applyBorder="1" applyAlignment="1" quotePrefix="1">
      <alignment horizontal="center" vertical="center" wrapText="1"/>
    </xf>
    <xf numFmtId="0" fontId="3" fillId="33" borderId="0" xfId="0" applyFont="1" applyFill="1" applyAlignment="1">
      <alignment horizontal="center"/>
    </xf>
    <xf numFmtId="3" fontId="4" fillId="33" borderId="10" xfId="0" applyNumberFormat="1" applyFont="1" applyFill="1" applyBorder="1" applyAlignment="1">
      <alignment horizontal="center" vertical="center" wrapText="1"/>
    </xf>
    <xf numFmtId="0" fontId="3" fillId="33" borderId="0" xfId="0" applyFont="1" applyFill="1" applyAlignment="1">
      <alignment horizontal="center"/>
    </xf>
    <xf numFmtId="0" fontId="10" fillId="0" borderId="0" xfId="0" applyFont="1" applyAlignment="1">
      <alignment/>
    </xf>
    <xf numFmtId="0" fontId="4" fillId="33" borderId="0" xfId="0" applyFont="1" applyFill="1" applyAlignment="1">
      <alignment horizontal="center" vertical="center"/>
    </xf>
    <xf numFmtId="0" fontId="3" fillId="33" borderId="10" xfId="0" applyFont="1" applyFill="1" applyBorder="1" applyAlignment="1">
      <alignment horizontal="center" vertical="center" wrapText="1"/>
    </xf>
    <xf numFmtId="3" fontId="4" fillId="33" borderId="10" xfId="0" applyNumberFormat="1" applyFont="1" applyFill="1" applyBorder="1" applyAlignment="1" quotePrefix="1">
      <alignment horizontal="center" vertical="center" wrapText="1"/>
    </xf>
    <xf numFmtId="166" fontId="3" fillId="33" borderId="10" xfId="0" applyNumberFormat="1" applyFont="1" applyFill="1" applyBorder="1" applyAlignment="1">
      <alignment horizontal="center" vertical="center"/>
    </xf>
    <xf numFmtId="0" fontId="5" fillId="33" borderId="0" xfId="0" applyFont="1" applyFill="1" applyAlignment="1">
      <alignment/>
    </xf>
    <xf numFmtId="0" fontId="0" fillId="0" borderId="10" xfId="0" applyFont="1" applyBorder="1" applyAlignment="1">
      <alignment horizontal="center" vertical="center"/>
    </xf>
    <xf numFmtId="0" fontId="4" fillId="0" borderId="10" xfId="0" applyFont="1" applyBorder="1" applyAlignment="1">
      <alignment horizontal="left" vertical="center" wrapText="1"/>
    </xf>
    <xf numFmtId="167" fontId="4" fillId="0" borderId="10" xfId="42" applyNumberFormat="1" applyFont="1" applyBorder="1" applyAlignment="1">
      <alignment horizontal="right" vertical="center" wrapText="1"/>
    </xf>
    <xf numFmtId="167" fontId="4" fillId="0" borderId="10" xfId="0" applyNumberFormat="1" applyFont="1" applyBorder="1" applyAlignment="1">
      <alignment horizontal="right" vertical="center" wrapText="1"/>
    </xf>
    <xf numFmtId="0" fontId="8" fillId="0" borderId="10" xfId="0" applyFont="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11" xfId="0" applyFont="1" applyBorder="1" applyAlignment="1">
      <alignment horizontal="center" vertical="center" wrapText="1"/>
    </xf>
    <xf numFmtId="167" fontId="4" fillId="0" borderId="11" xfId="0" applyNumberFormat="1" applyFont="1" applyBorder="1" applyAlignment="1">
      <alignment horizontal="right" vertical="center" wrapText="1"/>
    </xf>
    <xf numFmtId="0" fontId="7" fillId="33" borderId="0" xfId="0" applyFont="1" applyFill="1" applyAlignment="1">
      <alignment horizontal="center"/>
    </xf>
    <xf numFmtId="0" fontId="5" fillId="33" borderId="0" xfId="0" applyFont="1" applyFill="1" applyAlignment="1">
      <alignment horizontal="center"/>
    </xf>
    <xf numFmtId="0" fontId="4" fillId="33" borderId="0" xfId="0" applyFont="1" applyFill="1" applyAlignment="1">
      <alignment horizontal="center" vertical="top"/>
    </xf>
    <xf numFmtId="0" fontId="9" fillId="33" borderId="0" xfId="0" applyFont="1" applyFill="1" applyAlignment="1">
      <alignment horizontal="center"/>
    </xf>
    <xf numFmtId="0" fontId="3" fillId="33" borderId="0" xfId="0" applyFont="1" applyFill="1" applyAlignment="1">
      <alignment horizontal="center"/>
    </xf>
    <xf numFmtId="0" fontId="11" fillId="0" borderId="10" xfId="0" applyFont="1" applyBorder="1" applyAlignment="1">
      <alignment horizontal="center" vertical="center" wrapText="1"/>
    </xf>
    <xf numFmtId="3" fontId="8" fillId="33" borderId="10" xfId="0" applyNumberFormat="1" applyFont="1" applyFill="1" applyBorder="1" applyAlignment="1">
      <alignment horizontal="center" vertical="center" wrapText="1"/>
    </xf>
    <xf numFmtId="3" fontId="8" fillId="33" borderId="10" xfId="0" applyNumberFormat="1" applyFont="1" applyFill="1" applyBorder="1" applyAlignment="1" quotePrefix="1">
      <alignment horizontal="center" vertical="center" wrapText="1"/>
    </xf>
    <xf numFmtId="3" fontId="4" fillId="0" borderId="10" xfId="0" applyNumberFormat="1" applyFont="1" applyFill="1" applyBorder="1" applyAlignment="1">
      <alignment horizontal="center" vertical="center" wrapText="1"/>
    </xf>
    <xf numFmtId="165" fontId="8" fillId="33" borderId="10"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3" fontId="8" fillId="0" borderId="10" xfId="0" applyNumberFormat="1"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6" fillId="33" borderId="10" xfId="0" applyFont="1" applyFill="1" applyBorder="1" applyAlignment="1">
      <alignment horizontal="left" vertical="center" wrapText="1"/>
    </xf>
    <xf numFmtId="3" fontId="16" fillId="33" borderId="10" xfId="0" applyNumberFormat="1" applyFont="1" applyFill="1" applyBorder="1" applyAlignment="1" quotePrefix="1">
      <alignment horizontal="center" vertical="center" wrapText="1"/>
    </xf>
    <xf numFmtId="165" fontId="16" fillId="33" borderId="10" xfId="0" applyNumberFormat="1" applyFont="1" applyFill="1" applyBorder="1" applyAlignment="1">
      <alignment horizontal="center" vertical="center" wrapText="1"/>
    </xf>
    <xf numFmtId="0" fontId="16" fillId="33" borderId="0" xfId="0" applyFont="1" applyFill="1" applyAlignment="1">
      <alignment/>
    </xf>
    <xf numFmtId="0" fontId="4" fillId="33" borderId="0" xfId="0" applyFont="1" applyFill="1" applyAlignment="1">
      <alignment/>
    </xf>
    <xf numFmtId="14" fontId="3" fillId="0" borderId="0" xfId="0" applyNumberFormat="1" applyFont="1" applyBorder="1" applyAlignment="1">
      <alignment wrapText="1"/>
    </xf>
    <xf numFmtId="14" fontId="3" fillId="0" borderId="0" xfId="0" applyNumberFormat="1" applyFont="1" applyBorder="1" applyAlignment="1">
      <alignment/>
    </xf>
    <xf numFmtId="14" fontId="4" fillId="0" borderId="0" xfId="0" applyNumberFormat="1" applyFont="1" applyBorder="1" applyAlignment="1">
      <alignment/>
    </xf>
    <xf numFmtId="0" fontId="8" fillId="0" borderId="10" xfId="0" applyFont="1" applyBorder="1" applyAlignment="1">
      <alignment horizontal="center" vertical="center" wrapText="1"/>
    </xf>
    <xf numFmtId="167" fontId="8" fillId="0" borderId="10" xfId="42" applyNumberFormat="1" applyFont="1" applyBorder="1" applyAlignment="1">
      <alignment horizontal="right" vertical="center" wrapText="1"/>
    </xf>
    <xf numFmtId="167" fontId="8" fillId="0" borderId="10" xfId="0" applyNumberFormat="1" applyFont="1" applyBorder="1" applyAlignment="1">
      <alignment horizontal="right" vertical="center" wrapText="1"/>
    </xf>
    <xf numFmtId="0" fontId="17" fillId="0" borderId="10" xfId="0" applyFont="1" applyBorder="1" applyAlignment="1">
      <alignment horizontal="center" vertical="center" wrapText="1"/>
    </xf>
    <xf numFmtId="0" fontId="17" fillId="0" borderId="10" xfId="0" applyFont="1" applyBorder="1" applyAlignment="1">
      <alignment horizontal="left" vertical="center" wrapText="1"/>
    </xf>
    <xf numFmtId="0" fontId="16" fillId="0" borderId="10" xfId="0" applyFont="1" applyBorder="1" applyAlignment="1">
      <alignment horizontal="center" vertical="center" wrapText="1"/>
    </xf>
    <xf numFmtId="3" fontId="16" fillId="0" borderId="10" xfId="0" applyNumberFormat="1" applyFont="1" applyBorder="1" applyAlignment="1">
      <alignment horizontal="right" vertical="center" wrapText="1"/>
    </xf>
    <xf numFmtId="0" fontId="16" fillId="0" borderId="0" xfId="0" applyFont="1" applyAlignment="1">
      <alignment/>
    </xf>
    <xf numFmtId="0" fontId="3" fillId="33" borderId="0" xfId="0" applyFont="1" applyFill="1" applyAlignment="1">
      <alignment horizontal="center"/>
    </xf>
    <xf numFmtId="0" fontId="9" fillId="33" borderId="0" xfId="0" applyFont="1" applyFill="1" applyAlignment="1">
      <alignment horizontal="center"/>
    </xf>
    <xf numFmtId="0" fontId="8" fillId="33" borderId="10" xfId="0" applyFont="1" applyFill="1" applyBorder="1" applyAlignment="1">
      <alignment horizontal="center" vertical="center" wrapText="1"/>
    </xf>
    <xf numFmtId="0" fontId="4" fillId="0" borderId="10" xfId="0" applyFont="1" applyBorder="1" applyAlignment="1">
      <alignment horizontal="center" vertical="top" wrapText="1"/>
    </xf>
    <xf numFmtId="0" fontId="54" fillId="0" borderId="10" xfId="0" applyFont="1" applyBorder="1" applyAlignment="1">
      <alignment horizontal="center" vertical="center" wrapText="1"/>
    </xf>
    <xf numFmtId="167" fontId="3" fillId="0" borderId="10" xfId="0" applyNumberFormat="1" applyFont="1" applyBorder="1" applyAlignment="1">
      <alignment horizontal="center" vertical="center" wrapText="1"/>
    </xf>
    <xf numFmtId="164" fontId="7" fillId="33" borderId="0" xfId="42" applyNumberFormat="1" applyFont="1" applyFill="1" applyAlignment="1">
      <alignment horizontal="center"/>
    </xf>
    <xf numFmtId="164" fontId="8" fillId="33" borderId="0" xfId="42" applyNumberFormat="1" applyFont="1" applyFill="1" applyAlignment="1">
      <alignment/>
    </xf>
    <xf numFmtId="164" fontId="8" fillId="33" borderId="10" xfId="42" applyNumberFormat="1" applyFont="1" applyFill="1" applyBorder="1" applyAlignment="1" quotePrefix="1">
      <alignment horizontal="center" vertical="center" wrapText="1"/>
    </xf>
    <xf numFmtId="0" fontId="0" fillId="0" borderId="10" xfId="0" applyBorder="1" applyAlignment="1">
      <alignment/>
    </xf>
    <xf numFmtId="0" fontId="0" fillId="0" borderId="10" xfId="0" applyFont="1" applyBorder="1" applyAlignment="1">
      <alignment horizontal="center" vertical="center" wrapText="1"/>
    </xf>
    <xf numFmtId="0" fontId="0" fillId="0" borderId="10" xfId="0" applyFont="1" applyBorder="1" applyAlignment="1">
      <alignment horizontal="justify" vertical="center" wrapText="1"/>
    </xf>
    <xf numFmtId="164" fontId="0" fillId="0" borderId="10" xfId="42" applyNumberFormat="1" applyFont="1" applyBorder="1" applyAlignment="1">
      <alignment horizontal="center" vertical="center"/>
    </xf>
    <xf numFmtId="0" fontId="55" fillId="0" borderId="10" xfId="0" applyFont="1" applyBorder="1" applyAlignment="1">
      <alignment horizontal="justify" vertical="center" wrapText="1"/>
    </xf>
    <xf numFmtId="0" fontId="56" fillId="0" borderId="10" xfId="0" applyFont="1" applyBorder="1" applyAlignment="1">
      <alignment horizontal="justify" vertical="center" wrapText="1"/>
    </xf>
    <xf numFmtId="0" fontId="0" fillId="0" borderId="10" xfId="0" applyFont="1" applyBorder="1" applyAlignment="1" quotePrefix="1">
      <alignment horizontal="justify" vertical="center" wrapText="1"/>
    </xf>
    <xf numFmtId="0" fontId="0" fillId="0" borderId="10" xfId="0" applyFont="1" applyBorder="1" applyAlignment="1" quotePrefix="1">
      <alignment horizontal="center" vertical="center" wrapText="1"/>
    </xf>
    <xf numFmtId="0" fontId="55" fillId="0" borderId="10" xfId="0" applyFont="1" applyBorder="1" applyAlignment="1" quotePrefix="1">
      <alignment horizontal="justify" vertical="center" wrapText="1"/>
    </xf>
    <xf numFmtId="0" fontId="57" fillId="0" borderId="10" xfId="0" applyFont="1" applyBorder="1" applyAlignment="1" quotePrefix="1">
      <alignment horizontal="center"/>
    </xf>
    <xf numFmtId="0" fontId="58" fillId="0" borderId="10" xfId="0" applyFont="1" applyBorder="1" applyAlignment="1" quotePrefix="1">
      <alignment horizontal="justify" vertical="center" wrapText="1"/>
    </xf>
    <xf numFmtId="0" fontId="58" fillId="0" borderId="10" xfId="0" applyFont="1" applyBorder="1" applyAlignment="1">
      <alignment horizontal="justify" vertical="center" wrapText="1"/>
    </xf>
    <xf numFmtId="0" fontId="4" fillId="0" borderId="10" xfId="0" applyFont="1" applyBorder="1" applyAlignment="1">
      <alignment horizontal="justify" vertical="center" wrapText="1"/>
    </xf>
    <xf numFmtId="164" fontId="3" fillId="33" borderId="10" xfId="42" applyNumberFormat="1" applyFont="1" applyFill="1" applyBorder="1" applyAlignment="1">
      <alignment horizontal="center" vertical="center" wrapText="1"/>
    </xf>
    <xf numFmtId="164" fontId="3" fillId="33" borderId="10" xfId="42" applyNumberFormat="1" applyFont="1" applyFill="1" applyBorder="1" applyAlignment="1">
      <alignment horizontal="left" vertical="center" wrapText="1"/>
    </xf>
    <xf numFmtId="164" fontId="0" fillId="0" borderId="0" xfId="42" applyNumberFormat="1" applyFont="1" applyAlignment="1">
      <alignment/>
    </xf>
    <xf numFmtId="0" fontId="4" fillId="33" borderId="10" xfId="0" applyFont="1" applyFill="1" applyBorder="1" applyAlignment="1">
      <alignment horizontal="justify" vertical="center" wrapText="1"/>
    </xf>
    <xf numFmtId="0" fontId="4" fillId="33" borderId="10" xfId="0" applyFont="1" applyFill="1" applyBorder="1" applyAlignment="1" quotePrefix="1">
      <alignment horizontal="center" vertical="center" wrapText="1"/>
    </xf>
    <xf numFmtId="0" fontId="8" fillId="0" borderId="10" xfId="0" applyFont="1" applyBorder="1" applyAlignment="1">
      <alignment horizontal="justify" vertical="center" wrapText="1"/>
    </xf>
    <xf numFmtId="0" fontId="7" fillId="33" borderId="0" xfId="0" applyFont="1" applyFill="1" applyAlignment="1">
      <alignment horizontal="center"/>
    </xf>
    <xf numFmtId="0" fontId="5" fillId="33" borderId="0" xfId="0" applyFont="1" applyFill="1" applyAlignment="1">
      <alignment horizontal="center"/>
    </xf>
    <xf numFmtId="0" fontId="10" fillId="0" borderId="0" xfId="0" applyFont="1" applyAlignment="1">
      <alignment horizontal="center"/>
    </xf>
    <xf numFmtId="0" fontId="4" fillId="0" borderId="10" xfId="0" applyFont="1" applyBorder="1" applyAlignment="1">
      <alignment horizontal="center" vertical="top" wrapText="1"/>
    </xf>
    <xf numFmtId="0" fontId="4" fillId="33" borderId="0" xfId="0" applyFont="1" applyFill="1" applyAlignment="1">
      <alignment horizontal="center"/>
    </xf>
    <xf numFmtId="169" fontId="4" fillId="33" borderId="10" xfId="0" applyNumberFormat="1" applyFont="1" applyFill="1" applyBorder="1" applyAlignment="1">
      <alignment horizontal="center" vertical="center" wrapText="1"/>
    </xf>
    <xf numFmtId="168" fontId="4" fillId="33" borderId="10" xfId="42" applyNumberFormat="1" applyFont="1" applyFill="1" applyBorder="1" applyAlignment="1">
      <alignment horizontal="left" vertical="center" wrapText="1"/>
    </xf>
    <xf numFmtId="0" fontId="8"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 fillId="0" borderId="10" xfId="0" applyFont="1" applyBorder="1" applyAlignment="1">
      <alignment horizontal="center" vertical="top" wrapText="1"/>
    </xf>
    <xf numFmtId="172" fontId="3" fillId="33" borderId="10" xfId="0" applyNumberFormat="1" applyFont="1" applyFill="1" applyBorder="1" applyAlignment="1">
      <alignment horizontal="center" vertical="center" wrapText="1"/>
    </xf>
    <xf numFmtId="170" fontId="8" fillId="33" borderId="10" xfId="0" applyNumberFormat="1" applyFont="1" applyFill="1" applyBorder="1" applyAlignment="1">
      <alignment horizontal="right" vertical="center" wrapText="1"/>
    </xf>
    <xf numFmtId="168" fontId="8" fillId="33" borderId="10" xfId="42" applyNumberFormat="1" applyFont="1" applyFill="1" applyBorder="1" applyAlignment="1">
      <alignment horizontal="center" vertical="center" wrapText="1"/>
    </xf>
    <xf numFmtId="1" fontId="3" fillId="33" borderId="10" xfId="0" applyNumberFormat="1" applyFont="1" applyFill="1" applyBorder="1" applyAlignment="1">
      <alignment horizontal="right" vertical="center" wrapText="1"/>
    </xf>
    <xf numFmtId="0" fontId="8" fillId="0" borderId="10" xfId="0" applyFont="1" applyFill="1" applyBorder="1" applyAlignment="1">
      <alignment horizontal="left" vertical="center" wrapText="1"/>
    </xf>
    <xf numFmtId="165" fontId="8" fillId="0" borderId="10" xfId="0" applyNumberFormat="1" applyFont="1" applyFill="1" applyBorder="1" applyAlignment="1">
      <alignment horizontal="center" vertical="center" wrapText="1"/>
    </xf>
    <xf numFmtId="168" fontId="8" fillId="0" borderId="10" xfId="42" applyNumberFormat="1" applyFont="1" applyFill="1" applyBorder="1" applyAlignment="1">
      <alignment horizontal="center" vertical="center" wrapText="1"/>
    </xf>
    <xf numFmtId="165" fontId="3" fillId="33" borderId="10" xfId="0" applyNumberFormat="1" applyFont="1" applyFill="1" applyBorder="1" applyAlignment="1">
      <alignment horizontal="right" vertical="center" wrapText="1"/>
    </xf>
    <xf numFmtId="4" fontId="4" fillId="33" borderId="10" xfId="0" applyNumberFormat="1" applyFont="1" applyFill="1" applyBorder="1" applyAlignment="1">
      <alignment horizontal="center" vertical="center" wrapText="1"/>
    </xf>
    <xf numFmtId="174" fontId="4" fillId="33" borderId="10" xfId="0" applyNumberFormat="1" applyFont="1" applyFill="1" applyBorder="1" applyAlignment="1">
      <alignment horizontal="center" vertical="center" wrapText="1"/>
    </xf>
    <xf numFmtId="0" fontId="4" fillId="33" borderId="10" xfId="57" applyFont="1" applyFill="1" applyBorder="1" applyAlignment="1">
      <alignment horizontal="center" vertical="center" wrapText="1"/>
      <protection/>
    </xf>
    <xf numFmtId="169" fontId="4" fillId="33" borderId="10" xfId="0" applyNumberFormat="1" applyFont="1" applyFill="1" applyBorder="1" applyAlignment="1" quotePrefix="1">
      <alignment horizontal="center" vertical="center" wrapText="1"/>
    </xf>
    <xf numFmtId="4" fontId="4" fillId="33" borderId="10" xfId="0" applyNumberFormat="1" applyFont="1" applyFill="1" applyBorder="1" applyAlignment="1" quotePrefix="1">
      <alignment horizontal="center" vertical="center" wrapText="1"/>
    </xf>
    <xf numFmtId="174" fontId="4" fillId="33" borderId="10" xfId="0" applyNumberFormat="1" applyFont="1" applyFill="1" applyBorder="1" applyAlignment="1" quotePrefix="1">
      <alignment horizontal="center" vertical="center" wrapText="1"/>
    </xf>
    <xf numFmtId="176" fontId="4" fillId="33" borderId="10" xfId="42" applyNumberFormat="1" applyFont="1" applyFill="1" applyBorder="1" applyAlignment="1" quotePrefix="1">
      <alignment horizontal="center" vertical="center" wrapText="1"/>
    </xf>
    <xf numFmtId="175" fontId="4" fillId="33" borderId="10" xfId="0" applyNumberFormat="1" applyFont="1" applyFill="1" applyBorder="1" applyAlignment="1" quotePrefix="1">
      <alignment horizontal="right" vertical="center" wrapText="1"/>
    </xf>
    <xf numFmtId="175" fontId="3" fillId="33" borderId="10" xfId="0" applyNumberFormat="1" applyFont="1" applyFill="1" applyBorder="1" applyAlignment="1">
      <alignment horizontal="right" vertical="center" wrapText="1"/>
    </xf>
    <xf numFmtId="43" fontId="0" fillId="0" borderId="10" xfId="42" applyNumberFormat="1" applyFont="1" applyBorder="1" applyAlignment="1">
      <alignment horizontal="center" vertical="center"/>
    </xf>
    <xf numFmtId="43" fontId="54" fillId="0" borderId="10" xfId="42" applyNumberFormat="1" applyFont="1" applyBorder="1" applyAlignment="1">
      <alignment horizontal="center" vertical="center"/>
    </xf>
    <xf numFmtId="43" fontId="0" fillId="0" borderId="10" xfId="42" applyNumberFormat="1" applyFont="1" applyBorder="1" applyAlignment="1">
      <alignment/>
    </xf>
    <xf numFmtId="43" fontId="57" fillId="0" borderId="10" xfId="42" applyNumberFormat="1" applyFont="1" applyBorder="1" applyAlignment="1">
      <alignment horizontal="center" vertical="center"/>
    </xf>
    <xf numFmtId="0" fontId="0" fillId="0" borderId="10" xfId="0" applyBorder="1" applyAlignment="1">
      <alignment horizontal="center" vertical="center"/>
    </xf>
    <xf numFmtId="43" fontId="54" fillId="0" borderId="10" xfId="42" applyNumberFormat="1" applyFont="1" applyBorder="1" applyAlignment="1">
      <alignment/>
    </xf>
    <xf numFmtId="0" fontId="54" fillId="0" borderId="10" xfId="0" applyFont="1" applyBorder="1" applyAlignment="1">
      <alignment horizontal="center" vertical="center"/>
    </xf>
    <xf numFmtId="0" fontId="54" fillId="0" borderId="0" xfId="0" applyFont="1" applyAlignment="1">
      <alignment/>
    </xf>
    <xf numFmtId="43" fontId="0" fillId="0" borderId="10" xfId="0" applyNumberFormat="1" applyBorder="1" applyAlignment="1">
      <alignment horizontal="center" vertical="center"/>
    </xf>
    <xf numFmtId="0" fontId="0" fillId="0" borderId="10" xfId="0" applyBorder="1" applyAlignment="1">
      <alignment horizontal="right" vertical="center"/>
    </xf>
    <xf numFmtId="177" fontId="0" fillId="0" borderId="10" xfId="0" applyNumberFormat="1" applyBorder="1" applyAlignment="1">
      <alignment/>
    </xf>
    <xf numFmtId="171" fontId="0" fillId="0" borderId="10" xfId="0" applyNumberFormat="1" applyBorder="1" applyAlignment="1">
      <alignment/>
    </xf>
    <xf numFmtId="0" fontId="0" fillId="0" borderId="10" xfId="0" applyBorder="1" applyAlignment="1">
      <alignment horizontal="center"/>
    </xf>
    <xf numFmtId="0" fontId="3" fillId="0" borderId="10" xfId="0" applyFont="1" applyBorder="1" applyAlignment="1">
      <alignment horizontal="justify" vertical="center" wrapText="1"/>
    </xf>
    <xf numFmtId="164" fontId="4" fillId="0" borderId="10" xfId="42" applyNumberFormat="1"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right" vertical="center"/>
    </xf>
    <xf numFmtId="3" fontId="3" fillId="0" borderId="10" xfId="0" applyNumberFormat="1" applyFont="1" applyBorder="1" applyAlignment="1">
      <alignment horizontal="center" vertical="center" wrapText="1"/>
    </xf>
    <xf numFmtId="3" fontId="16" fillId="0" borderId="10" xfId="0" applyNumberFormat="1" applyFont="1" applyBorder="1" applyAlignment="1">
      <alignment horizontal="center" vertical="center" wrapText="1"/>
    </xf>
    <xf numFmtId="3" fontId="4" fillId="0" borderId="10" xfId="0" applyNumberFormat="1" applyFont="1" applyBorder="1" applyAlignment="1">
      <alignment horizontal="center" vertical="center" wrapText="1"/>
    </xf>
    <xf numFmtId="3" fontId="4" fillId="0" borderId="10" xfId="0" applyNumberFormat="1" applyFont="1" applyBorder="1" applyAlignment="1">
      <alignment horizontal="right" vertical="center" wrapText="1"/>
    </xf>
    <xf numFmtId="178" fontId="8" fillId="0" borderId="10" xfId="42" applyNumberFormat="1" applyFont="1" applyBorder="1" applyAlignment="1">
      <alignment horizontal="right" vertical="center" wrapText="1"/>
    </xf>
    <xf numFmtId="179" fontId="8" fillId="0" borderId="10" xfId="42" applyNumberFormat="1" applyFont="1" applyBorder="1" applyAlignment="1">
      <alignment horizontal="right" vertical="center" wrapText="1"/>
    </xf>
    <xf numFmtId="174" fontId="4" fillId="33" borderId="10" xfId="0" applyNumberFormat="1" applyFont="1" applyFill="1" applyBorder="1" applyAlignment="1" quotePrefix="1">
      <alignment horizontal="right" vertical="center" wrapText="1"/>
    </xf>
    <xf numFmtId="3" fontId="3" fillId="33" borderId="10" xfId="0" applyNumberFormat="1" applyFont="1" applyFill="1" applyBorder="1" applyAlignment="1" quotePrefix="1">
      <alignment horizontal="center" vertical="center" wrapText="1"/>
    </xf>
    <xf numFmtId="4" fontId="3" fillId="33" borderId="10" xfId="0" applyNumberFormat="1" applyFont="1" applyFill="1" applyBorder="1" applyAlignment="1" quotePrefix="1">
      <alignment horizontal="right" vertical="center" wrapText="1"/>
    </xf>
    <xf numFmtId="169" fontId="8" fillId="33" borderId="10" xfId="0" applyNumberFormat="1" applyFont="1" applyFill="1" applyBorder="1" applyAlignment="1">
      <alignment horizontal="center" vertical="center" wrapText="1"/>
    </xf>
    <xf numFmtId="169" fontId="16" fillId="33" borderId="10" xfId="0" applyNumberFormat="1" applyFont="1" applyFill="1" applyBorder="1" applyAlignment="1">
      <alignment horizontal="left" vertical="center" wrapText="1"/>
    </xf>
    <xf numFmtId="169" fontId="4" fillId="33" borderId="10" xfId="0" applyNumberFormat="1" applyFont="1" applyFill="1" applyBorder="1" applyAlignment="1">
      <alignment horizontal="left" vertical="center" wrapText="1"/>
    </xf>
    <xf numFmtId="169" fontId="8" fillId="33" borderId="10" xfId="0" applyNumberFormat="1" applyFont="1" applyFill="1" applyBorder="1" applyAlignment="1">
      <alignment horizontal="left" vertical="center" wrapText="1"/>
    </xf>
    <xf numFmtId="4" fontId="8" fillId="33" borderId="10" xfId="0" applyNumberFormat="1" applyFont="1" applyFill="1" applyBorder="1" applyAlignment="1">
      <alignment horizontal="center" vertical="center" wrapText="1"/>
    </xf>
    <xf numFmtId="4" fontId="4" fillId="33" borderId="10" xfId="0" applyNumberFormat="1" applyFont="1" applyFill="1" applyBorder="1" applyAlignment="1">
      <alignment horizontal="left" vertical="center" wrapText="1"/>
    </xf>
    <xf numFmtId="169" fontId="16" fillId="33" borderId="10" xfId="0" applyNumberFormat="1" applyFont="1" applyFill="1" applyBorder="1" applyAlignment="1" quotePrefix="1">
      <alignment horizontal="center" vertical="center" wrapText="1"/>
    </xf>
    <xf numFmtId="4" fontId="16" fillId="33" borderId="10" xfId="0" applyNumberFormat="1" applyFont="1" applyFill="1" applyBorder="1" applyAlignment="1" quotePrefix="1">
      <alignment horizontal="center" vertical="center" wrapText="1"/>
    </xf>
    <xf numFmtId="4" fontId="8" fillId="0" borderId="10" xfId="0" applyNumberFormat="1" applyFont="1" applyFill="1" applyBorder="1" applyAlignment="1">
      <alignment horizontal="center" vertical="center" wrapText="1"/>
    </xf>
    <xf numFmtId="169" fontId="8" fillId="33" borderId="10" xfId="0" applyNumberFormat="1" applyFont="1" applyFill="1" applyBorder="1" applyAlignment="1" quotePrefix="1">
      <alignment horizontal="center" vertical="center" wrapText="1"/>
    </xf>
    <xf numFmtId="4" fontId="8" fillId="33" borderId="10" xfId="0" applyNumberFormat="1" applyFont="1" applyFill="1" applyBorder="1" applyAlignment="1" quotePrefix="1">
      <alignment horizontal="center" vertical="center" wrapText="1"/>
    </xf>
    <xf numFmtId="4" fontId="4" fillId="0" borderId="10" xfId="0" applyNumberFormat="1" applyFont="1" applyFill="1" applyBorder="1" applyAlignment="1">
      <alignment horizontal="center" vertical="center" wrapText="1"/>
    </xf>
    <xf numFmtId="4" fontId="16" fillId="33" borderId="10" xfId="0" applyNumberFormat="1" applyFont="1" applyFill="1" applyBorder="1" applyAlignment="1">
      <alignment horizontal="center" vertical="center" wrapText="1"/>
    </xf>
    <xf numFmtId="3" fontId="16" fillId="33" borderId="10" xfId="0" applyNumberFormat="1" applyFont="1" applyFill="1" applyBorder="1" applyAlignment="1">
      <alignment horizontal="center" vertical="center" wrapText="1"/>
    </xf>
    <xf numFmtId="173" fontId="4" fillId="0" borderId="10" xfId="0" applyNumberFormat="1" applyFont="1" applyFill="1" applyBorder="1" applyAlignment="1">
      <alignment horizontal="center" vertical="center" wrapText="1"/>
    </xf>
    <xf numFmtId="0" fontId="8" fillId="33" borderId="0" xfId="0" applyFont="1" applyFill="1" applyAlignment="1">
      <alignment horizontal="center"/>
    </xf>
    <xf numFmtId="3" fontId="3" fillId="33" borderId="10" xfId="0" applyNumberFormat="1" applyFont="1" applyFill="1" applyBorder="1" applyAlignment="1">
      <alignment horizontal="center" vertical="center" wrapText="1"/>
    </xf>
    <xf numFmtId="4" fontId="3" fillId="33" borderId="10" xfId="0" applyNumberFormat="1" applyFont="1" applyFill="1" applyBorder="1" applyAlignment="1" quotePrefix="1">
      <alignment horizontal="center" vertical="center" wrapText="1"/>
    </xf>
    <xf numFmtId="164" fontId="3" fillId="33" borderId="10" xfId="45" applyNumberFormat="1" applyFont="1" applyFill="1" applyBorder="1" applyAlignment="1">
      <alignment vertical="center" wrapText="1"/>
    </xf>
    <xf numFmtId="0" fontId="8" fillId="33" borderId="10" xfId="0" applyFont="1" applyFill="1" applyBorder="1" applyAlignment="1">
      <alignment horizontal="center" vertical="center"/>
    </xf>
    <xf numFmtId="0" fontId="8" fillId="0" borderId="10" xfId="0" applyFont="1" applyFill="1" applyBorder="1" applyAlignment="1">
      <alignment horizontal="center" vertical="center"/>
    </xf>
    <xf numFmtId="2" fontId="4" fillId="33" borderId="10" xfId="0" applyNumberFormat="1"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3" fontId="0" fillId="33" borderId="10" xfId="0" applyNumberFormat="1" applyFont="1" applyFill="1" applyBorder="1" applyAlignment="1" quotePrefix="1">
      <alignment horizontal="center" vertical="center" wrapText="1"/>
    </xf>
    <xf numFmtId="169" fontId="0" fillId="33" borderId="10" xfId="0" applyNumberFormat="1" applyFont="1" applyFill="1" applyBorder="1" applyAlignment="1" quotePrefix="1">
      <alignment horizontal="center" vertical="center" wrapText="1"/>
    </xf>
    <xf numFmtId="165" fontId="0" fillId="33" borderId="10" xfId="0" applyNumberFormat="1" applyFont="1" applyFill="1" applyBorder="1" applyAlignment="1">
      <alignment horizontal="center" vertical="center" wrapText="1"/>
    </xf>
    <xf numFmtId="4" fontId="0" fillId="33" borderId="10" xfId="0" applyNumberFormat="1" applyFont="1" applyFill="1" applyBorder="1" applyAlignment="1" quotePrefix="1">
      <alignment horizontal="center" vertical="center" wrapText="1"/>
    </xf>
    <xf numFmtId="0" fontId="0" fillId="33" borderId="0" xfId="0" applyFont="1" applyFill="1" applyAlignment="1">
      <alignment/>
    </xf>
    <xf numFmtId="0" fontId="57" fillId="33" borderId="10" xfId="0" applyFont="1" applyFill="1" applyBorder="1" applyAlignment="1">
      <alignment horizontal="center" vertical="center" wrapText="1"/>
    </xf>
    <xf numFmtId="0" fontId="57" fillId="33" borderId="10" xfId="0" applyFont="1" applyFill="1" applyBorder="1" applyAlignment="1">
      <alignment horizontal="left" vertical="center" wrapText="1"/>
    </xf>
    <xf numFmtId="4" fontId="57" fillId="33" borderId="10" xfId="0" applyNumberFormat="1" applyFont="1" applyFill="1" applyBorder="1" applyAlignment="1">
      <alignment horizontal="center" vertical="center" wrapText="1"/>
    </xf>
    <xf numFmtId="3" fontId="57" fillId="33" borderId="10" xfId="0" applyNumberFormat="1" applyFont="1" applyFill="1" applyBorder="1" applyAlignment="1">
      <alignment horizontal="center" vertical="center" wrapText="1"/>
    </xf>
    <xf numFmtId="3" fontId="57" fillId="33" borderId="10" xfId="0" applyNumberFormat="1" applyFont="1" applyFill="1" applyBorder="1" applyAlignment="1" quotePrefix="1">
      <alignment horizontal="center" vertical="center" wrapText="1"/>
    </xf>
    <xf numFmtId="169" fontId="57" fillId="33" borderId="10" xfId="0" applyNumberFormat="1" applyFont="1" applyFill="1" applyBorder="1" applyAlignment="1" quotePrefix="1">
      <alignment horizontal="center" vertical="center" wrapText="1"/>
    </xf>
    <xf numFmtId="4" fontId="57" fillId="33" borderId="10" xfId="0" applyNumberFormat="1" applyFont="1" applyFill="1" applyBorder="1" applyAlignment="1" quotePrefix="1">
      <alignment horizontal="center" vertical="center" wrapText="1"/>
    </xf>
    <xf numFmtId="0" fontId="57" fillId="33" borderId="0" xfId="0" applyFont="1" applyFill="1" applyAlignment="1">
      <alignment/>
    </xf>
    <xf numFmtId="0" fontId="0" fillId="33" borderId="10" xfId="0" applyFont="1" applyFill="1" applyBorder="1" applyAlignment="1">
      <alignment horizontal="justify" vertical="center" wrapText="1"/>
    </xf>
    <xf numFmtId="4" fontId="0" fillId="33" borderId="10" xfId="0" applyNumberFormat="1" applyFont="1" applyFill="1" applyBorder="1" applyAlignment="1">
      <alignment horizontal="center" vertical="center" wrapText="1"/>
    </xf>
    <xf numFmtId="3" fontId="0"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3" fontId="0" fillId="33" borderId="10" xfId="0" applyNumberFormat="1" applyFont="1" applyFill="1" applyBorder="1" applyAlignment="1">
      <alignment horizontal="center" vertical="center" wrapText="1"/>
    </xf>
    <xf numFmtId="171" fontId="0" fillId="33" borderId="10" xfId="42" applyNumberFormat="1" applyFont="1" applyFill="1" applyBorder="1" applyAlignment="1">
      <alignment horizontal="left" vertical="center" wrapText="1"/>
    </xf>
    <xf numFmtId="2" fontId="16" fillId="33" borderId="10" xfId="0" applyNumberFormat="1"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0" fontId="0" fillId="33" borderId="10" xfId="0" applyFont="1" applyFill="1" applyBorder="1" applyAlignment="1">
      <alignment horizontal="right" vertical="center" wrapText="1"/>
    </xf>
    <xf numFmtId="3" fontId="0" fillId="33" borderId="10" xfId="0" applyNumberFormat="1" applyFont="1" applyFill="1" applyBorder="1" applyAlignment="1">
      <alignment horizontal="right" vertical="center" wrapText="1"/>
    </xf>
    <xf numFmtId="3" fontId="0" fillId="33" borderId="10" xfId="0" applyNumberFormat="1" applyFont="1" applyFill="1" applyBorder="1" applyAlignment="1" quotePrefix="1">
      <alignment horizontal="right" vertical="center" wrapText="1"/>
    </xf>
    <xf numFmtId="0" fontId="4" fillId="33" borderId="10" xfId="0" applyFont="1" applyFill="1" applyBorder="1" applyAlignment="1">
      <alignment horizontal="right" vertical="center"/>
    </xf>
    <xf numFmtId="0" fontId="4" fillId="33" borderId="10" xfId="57" applyFont="1" applyFill="1" applyBorder="1" applyAlignment="1">
      <alignment horizontal="left" vertical="center" wrapText="1"/>
      <protection/>
    </xf>
    <xf numFmtId="0" fontId="20" fillId="33" borderId="0" xfId="0" applyFont="1" applyFill="1" applyBorder="1" applyAlignment="1">
      <alignment/>
    </xf>
    <xf numFmtId="0" fontId="4" fillId="33" borderId="0" xfId="0" applyFont="1" applyFill="1" applyBorder="1" applyAlignment="1">
      <alignment/>
    </xf>
    <xf numFmtId="0" fontId="20" fillId="33" borderId="0" xfId="0" applyFont="1" applyFill="1" applyBorder="1" applyAlignment="1">
      <alignment wrapText="1"/>
    </xf>
    <xf numFmtId="0" fontId="3" fillId="0" borderId="10" xfId="0" applyFont="1" applyBorder="1" applyAlignment="1">
      <alignment vertical="center" wrapText="1"/>
    </xf>
    <xf numFmtId="0" fontId="4" fillId="0" borderId="0" xfId="0" applyFont="1" applyBorder="1" applyAlignment="1">
      <alignment/>
    </xf>
    <xf numFmtId="0" fontId="8" fillId="33" borderId="10" xfId="0" applyFont="1" applyFill="1" applyBorder="1" applyAlignment="1">
      <alignment horizontal="center" vertical="center" wrapText="1"/>
    </xf>
    <xf numFmtId="0" fontId="20" fillId="33" borderId="12" xfId="0" applyFont="1" applyFill="1" applyBorder="1" applyAlignment="1">
      <alignment horizontal="center"/>
    </xf>
    <xf numFmtId="0" fontId="4" fillId="33" borderId="10" xfId="57" applyFont="1" applyFill="1" applyBorder="1" applyAlignment="1">
      <alignment horizontal="left" vertical="center" wrapText="1"/>
      <protection/>
    </xf>
    <xf numFmtId="0" fontId="4" fillId="33" borderId="0" xfId="0" applyFont="1" applyFill="1" applyAlignment="1">
      <alignment horizontal="center" vertical="top" wrapText="1"/>
    </xf>
    <xf numFmtId="0" fontId="3" fillId="33" borderId="0" xfId="0" applyFont="1" applyFill="1" applyAlignment="1">
      <alignment horizontal="center"/>
    </xf>
    <xf numFmtId="0" fontId="3" fillId="33" borderId="10" xfId="0" applyFont="1" applyFill="1" applyBorder="1" applyAlignment="1">
      <alignment horizontal="center" vertical="center" wrapText="1"/>
    </xf>
    <xf numFmtId="0" fontId="7" fillId="33" borderId="0" xfId="0" applyFont="1" applyFill="1" applyAlignment="1">
      <alignment horizontal="center"/>
    </xf>
    <xf numFmtId="0" fontId="11" fillId="33" borderId="0" xfId="0" applyFont="1" applyFill="1" applyAlignment="1">
      <alignment horizontal="center" wrapText="1"/>
    </xf>
    <xf numFmtId="0" fontId="11" fillId="33" borderId="0" xfId="0" applyFont="1" applyFill="1" applyAlignment="1">
      <alignment horizontal="center"/>
    </xf>
    <xf numFmtId="0" fontId="4" fillId="33" borderId="0" xfId="0" applyFont="1" applyFill="1" applyAlignment="1">
      <alignment horizontal="center" vertical="top"/>
    </xf>
    <xf numFmtId="0" fontId="9" fillId="33" borderId="0" xfId="0" applyFont="1" applyFill="1" applyAlignment="1">
      <alignment horizontal="center"/>
    </xf>
    <xf numFmtId="0" fontId="10" fillId="33" borderId="0" xfId="0" applyFont="1" applyFill="1" applyAlignment="1">
      <alignment horizontal="center" vertical="center"/>
    </xf>
    <xf numFmtId="164" fontId="3" fillId="33" borderId="10" xfId="42" applyNumberFormat="1" applyFont="1" applyFill="1" applyBorder="1" applyAlignment="1">
      <alignment horizontal="center" vertical="center" wrapText="1"/>
    </xf>
    <xf numFmtId="0" fontId="4" fillId="33" borderId="12" xfId="0" applyFont="1" applyFill="1" applyBorder="1" applyAlignment="1">
      <alignment horizontal="center"/>
    </xf>
    <xf numFmtId="0" fontId="10" fillId="33" borderId="0" xfId="0" applyFont="1" applyFill="1" applyAlignment="1">
      <alignment horizontal="center" vertical="center" wrapText="1"/>
    </xf>
    <xf numFmtId="0" fontId="20" fillId="33" borderId="0" xfId="0" applyFont="1" applyFill="1" applyBorder="1" applyAlignment="1">
      <alignment horizontal="center" wrapText="1"/>
    </xf>
    <xf numFmtId="14" fontId="4" fillId="0" borderId="0" xfId="0" applyNumberFormat="1" applyFont="1" applyBorder="1" applyAlignment="1">
      <alignment horizontal="center" wrapText="1"/>
    </xf>
    <xf numFmtId="0" fontId="10" fillId="0" borderId="0" xfId="0" applyFont="1" applyAlignment="1">
      <alignment horizontal="center"/>
    </xf>
    <xf numFmtId="14" fontId="3" fillId="0" borderId="0" xfId="0" applyNumberFormat="1" applyFont="1" applyBorder="1" applyAlignment="1">
      <alignment horizontal="center" wrapText="1"/>
    </xf>
    <xf numFmtId="0" fontId="5" fillId="33" borderId="0" xfId="0" applyFont="1" applyFill="1" applyAlignment="1">
      <alignment horizontal="center" vertical="center" wrapText="1"/>
    </xf>
    <xf numFmtId="0" fontId="5" fillId="33" borderId="0" xfId="0" applyFont="1" applyFill="1" applyAlignment="1">
      <alignment horizontal="center" vertical="center"/>
    </xf>
    <xf numFmtId="0" fontId="3" fillId="0" borderId="0" xfId="0" applyFont="1" applyAlignment="1">
      <alignment horizontal="center"/>
    </xf>
    <xf numFmtId="0" fontId="4" fillId="0" borderId="10" xfId="0" applyFont="1" applyBorder="1" applyAlignment="1">
      <alignment horizontal="center" vertical="top" wrapText="1"/>
    </xf>
    <xf numFmtId="0" fontId="12" fillId="33" borderId="0" xfId="0" applyFont="1" applyFill="1" applyBorder="1" applyAlignment="1">
      <alignment horizont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167" fontId="3" fillId="0" borderId="13" xfId="0" applyNumberFormat="1" applyFont="1" applyBorder="1" applyAlignment="1">
      <alignment horizontal="center" vertical="center" wrapText="1"/>
    </xf>
    <xf numFmtId="167" fontId="3" fillId="0" borderId="14" xfId="0" applyNumberFormat="1" applyFont="1" applyBorder="1" applyAlignment="1">
      <alignment horizontal="center" vertical="center" wrapText="1"/>
    </xf>
    <xf numFmtId="167" fontId="3" fillId="0" borderId="15" xfId="0" applyNumberFormat="1" applyFont="1" applyBorder="1" applyAlignment="1">
      <alignment horizontal="center" vertical="center" wrapText="1"/>
    </xf>
    <xf numFmtId="167" fontId="3" fillId="0" borderId="10" xfId="0" applyNumberFormat="1" applyFont="1" applyBorder="1" applyAlignment="1">
      <alignment horizontal="center" vertical="center" wrapText="1"/>
    </xf>
    <xf numFmtId="167" fontId="3" fillId="0" borderId="16" xfId="0" applyNumberFormat="1" applyFont="1" applyBorder="1" applyAlignment="1">
      <alignment horizontal="center" vertical="center" wrapText="1"/>
    </xf>
    <xf numFmtId="0" fontId="12" fillId="33" borderId="12" xfId="0" applyFont="1" applyFill="1" applyBorder="1" applyAlignment="1">
      <alignment horizontal="center" wrapText="1"/>
    </xf>
    <xf numFmtId="0" fontId="5" fillId="33" borderId="0" xfId="0" applyFont="1" applyFill="1" applyAlignment="1">
      <alignment horizontal="center"/>
    </xf>
    <xf numFmtId="0" fontId="4" fillId="33" borderId="0" xfId="0" applyFont="1" applyFill="1" applyAlignment="1">
      <alignment horizontal="center"/>
    </xf>
    <xf numFmtId="0" fontId="11" fillId="0" borderId="1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5" xfId="0" applyFont="1" applyBorder="1" applyAlignment="1">
      <alignment horizontal="center" vertical="center" wrapText="1"/>
    </xf>
    <xf numFmtId="0" fontId="9" fillId="0" borderId="0" xfId="0" applyFont="1" applyBorder="1" applyAlignment="1">
      <alignment horizontal="center"/>
    </xf>
    <xf numFmtId="0" fontId="3" fillId="0" borderId="0" xfId="0" applyFont="1" applyBorder="1" applyAlignment="1">
      <alignment horizontal="center" wrapText="1"/>
    </xf>
    <xf numFmtId="0" fontId="3" fillId="0" borderId="0"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_070709 Mau bieu tong hop doi tuong bao tro xa hoi"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2</xdr:row>
      <xdr:rowOff>0</xdr:rowOff>
    </xdr:from>
    <xdr:to>
      <xdr:col>1</xdr:col>
      <xdr:colOff>2247900</xdr:colOff>
      <xdr:row>2</xdr:row>
      <xdr:rowOff>0</xdr:rowOff>
    </xdr:to>
    <xdr:sp>
      <xdr:nvSpPr>
        <xdr:cNvPr id="1" name="Straight Connector 1"/>
        <xdr:cNvSpPr>
          <a:spLocks/>
        </xdr:cNvSpPr>
      </xdr:nvSpPr>
      <xdr:spPr>
        <a:xfrm>
          <a:off x="1343025" y="600075"/>
          <a:ext cx="13430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0</xdr:row>
      <xdr:rowOff>495300</xdr:rowOff>
    </xdr:from>
    <xdr:to>
      <xdr:col>1</xdr:col>
      <xdr:colOff>1752600</xdr:colOff>
      <xdr:row>0</xdr:row>
      <xdr:rowOff>495300</xdr:rowOff>
    </xdr:to>
    <xdr:sp>
      <xdr:nvSpPr>
        <xdr:cNvPr id="1" name="Straight Connector 2"/>
        <xdr:cNvSpPr>
          <a:spLocks/>
        </xdr:cNvSpPr>
      </xdr:nvSpPr>
      <xdr:spPr>
        <a:xfrm>
          <a:off x="857250" y="495300"/>
          <a:ext cx="13430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1</xdr:row>
      <xdr:rowOff>9525</xdr:rowOff>
    </xdr:from>
    <xdr:to>
      <xdr:col>1</xdr:col>
      <xdr:colOff>1819275</xdr:colOff>
      <xdr:row>1</xdr:row>
      <xdr:rowOff>9525</xdr:rowOff>
    </xdr:to>
    <xdr:sp>
      <xdr:nvSpPr>
        <xdr:cNvPr id="1" name="Straight Connector 2"/>
        <xdr:cNvSpPr>
          <a:spLocks/>
        </xdr:cNvSpPr>
      </xdr:nvSpPr>
      <xdr:spPr>
        <a:xfrm>
          <a:off x="885825" y="542925"/>
          <a:ext cx="12763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1</xdr:row>
      <xdr:rowOff>0</xdr:rowOff>
    </xdr:from>
    <xdr:to>
      <xdr:col>1</xdr:col>
      <xdr:colOff>2438400</xdr:colOff>
      <xdr:row>1</xdr:row>
      <xdr:rowOff>0</xdr:rowOff>
    </xdr:to>
    <xdr:sp>
      <xdr:nvSpPr>
        <xdr:cNvPr id="1" name="Straight Connector 1"/>
        <xdr:cNvSpPr>
          <a:spLocks/>
        </xdr:cNvSpPr>
      </xdr:nvSpPr>
      <xdr:spPr>
        <a:xfrm>
          <a:off x="1304925" y="485775"/>
          <a:ext cx="15144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0</xdr:row>
      <xdr:rowOff>485775</xdr:rowOff>
    </xdr:from>
    <xdr:to>
      <xdr:col>1</xdr:col>
      <xdr:colOff>2124075</xdr:colOff>
      <xdr:row>0</xdr:row>
      <xdr:rowOff>485775</xdr:rowOff>
    </xdr:to>
    <xdr:sp>
      <xdr:nvSpPr>
        <xdr:cNvPr id="1" name="Straight Connector 2"/>
        <xdr:cNvSpPr>
          <a:spLocks/>
        </xdr:cNvSpPr>
      </xdr:nvSpPr>
      <xdr:spPr>
        <a:xfrm>
          <a:off x="971550" y="485775"/>
          <a:ext cx="15144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72"/>
  <sheetViews>
    <sheetView zoomScalePageLayoutView="0" workbookViewId="0" topLeftCell="A1">
      <pane ySplit="9" topLeftCell="A55" activePane="bottomLeft" state="frozen"/>
      <selection pane="topLeft" activeCell="A1" sqref="A1"/>
      <selection pane="bottomLeft" activeCell="A6" sqref="A6:K6"/>
    </sheetView>
  </sheetViews>
  <sheetFormatPr defaultColWidth="9.00390625" defaultRowHeight="15.75"/>
  <cols>
    <col min="1" max="1" width="5.75390625" style="2" customWidth="1"/>
    <col min="2" max="2" width="47.125" style="2" customWidth="1"/>
    <col min="3" max="3" width="9.125" style="2" customWidth="1"/>
    <col min="4" max="4" width="9.125" style="119" customWidth="1"/>
    <col min="5" max="5" width="6.75390625" style="2" customWidth="1"/>
    <col min="6" max="6" width="7.50390625" style="2" customWidth="1"/>
    <col min="7" max="7" width="11.625" style="2" customWidth="1"/>
    <col min="8" max="8" width="8.25390625" style="2" customWidth="1"/>
    <col min="9" max="9" width="7.375" style="2" customWidth="1"/>
    <col min="10" max="10" width="6.875" style="2" customWidth="1"/>
    <col min="11" max="11" width="13.00390625" style="2" customWidth="1"/>
    <col min="12" max="222" width="9.00390625" style="2" customWidth="1"/>
    <col min="223" max="223" width="6.625" style="2" customWidth="1"/>
    <col min="224" max="224" width="39.625" style="2" customWidth="1"/>
    <col min="225" max="225" width="9.125" style="2" customWidth="1"/>
    <col min="226" max="227" width="8.375" style="2" customWidth="1"/>
    <col min="228" max="228" width="16.875" style="2" customWidth="1"/>
    <col min="229" max="229" width="10.375" style="2" bestFit="1" customWidth="1"/>
    <col min="230" max="230" width="12.125" style="2" bestFit="1" customWidth="1"/>
    <col min="231" max="231" width="11.875" style="2" bestFit="1" customWidth="1"/>
    <col min="232" max="16384" width="9.00390625" style="2" customWidth="1"/>
  </cols>
  <sheetData>
    <row r="1" spans="1:11" ht="13.5" customHeight="1">
      <c r="A1" s="229"/>
      <c r="B1" s="229"/>
      <c r="C1" s="57"/>
      <c r="D1" s="115"/>
      <c r="E1" s="36"/>
      <c r="F1" s="34"/>
      <c r="G1" s="39"/>
      <c r="H1" s="61"/>
      <c r="I1" s="227" t="s">
        <v>228</v>
      </c>
      <c r="J1" s="227"/>
      <c r="K1" s="227"/>
    </row>
    <row r="2" spans="1:11" ht="33.75" customHeight="1">
      <c r="A2" s="230" t="s">
        <v>274</v>
      </c>
      <c r="B2" s="231"/>
      <c r="C2" s="58"/>
      <c r="D2" s="116"/>
      <c r="E2" s="37"/>
      <c r="F2" s="232"/>
      <c r="G2" s="232"/>
      <c r="H2" s="59"/>
      <c r="I2" s="226" t="s">
        <v>230</v>
      </c>
      <c r="J2" s="226"/>
      <c r="K2" s="226"/>
    </row>
    <row r="3" spans="1:8" ht="12" customHeight="1">
      <c r="A3" s="233"/>
      <c r="B3" s="233"/>
      <c r="C3" s="233"/>
      <c r="D3" s="233"/>
      <c r="E3" s="233"/>
      <c r="F3" s="233"/>
      <c r="G3" s="233"/>
      <c r="H3" s="60"/>
    </row>
    <row r="4" spans="1:11" ht="18.75">
      <c r="A4" s="234" t="s">
        <v>265</v>
      </c>
      <c r="B4" s="234"/>
      <c r="C4" s="234"/>
      <c r="D4" s="234"/>
      <c r="E4" s="234"/>
      <c r="F4" s="234"/>
      <c r="G4" s="234"/>
      <c r="H4" s="234"/>
      <c r="I4" s="234"/>
      <c r="J4" s="234"/>
      <c r="K4" s="234"/>
    </row>
    <row r="5" spans="2:11" ht="15.75">
      <c r="B5" s="7"/>
      <c r="C5" s="7"/>
      <c r="D5" s="183"/>
      <c r="E5" s="7"/>
      <c r="F5" s="7"/>
      <c r="G5" s="7"/>
      <c r="H5" s="7"/>
      <c r="I5" s="7"/>
      <c r="J5" s="7"/>
      <c r="K5" s="2" t="s">
        <v>270</v>
      </c>
    </row>
    <row r="6" spans="1:11" ht="22.5" customHeight="1">
      <c r="A6" s="224" t="s">
        <v>276</v>
      </c>
      <c r="B6" s="224"/>
      <c r="C6" s="224"/>
      <c r="D6" s="224"/>
      <c r="E6" s="224"/>
      <c r="F6" s="224"/>
      <c r="G6" s="224"/>
      <c r="H6" s="224"/>
      <c r="I6" s="224"/>
      <c r="J6" s="224"/>
      <c r="K6" s="224"/>
    </row>
    <row r="7" spans="1:11" ht="51" customHeight="1">
      <c r="A7" s="228" t="s">
        <v>0</v>
      </c>
      <c r="B7" s="228" t="s">
        <v>9</v>
      </c>
      <c r="C7" s="228" t="s">
        <v>110</v>
      </c>
      <c r="D7" s="228" t="s">
        <v>266</v>
      </c>
      <c r="E7" s="228"/>
      <c r="F7" s="228"/>
      <c r="G7" s="228"/>
      <c r="H7" s="228" t="s">
        <v>267</v>
      </c>
      <c r="I7" s="228"/>
      <c r="J7" s="228"/>
      <c r="K7" s="228"/>
    </row>
    <row r="8" spans="1:11" ht="15" customHeight="1">
      <c r="A8" s="228"/>
      <c r="B8" s="228"/>
      <c r="C8" s="228"/>
      <c r="D8" s="228" t="s">
        <v>221</v>
      </c>
      <c r="E8" s="223" t="s">
        <v>222</v>
      </c>
      <c r="F8" s="223"/>
      <c r="G8" s="228" t="s">
        <v>111</v>
      </c>
      <c r="H8" s="228" t="s">
        <v>221</v>
      </c>
      <c r="I8" s="223" t="s">
        <v>222</v>
      </c>
      <c r="J8" s="223"/>
      <c r="K8" s="228" t="s">
        <v>111</v>
      </c>
    </row>
    <row r="9" spans="1:11" ht="21.75" customHeight="1">
      <c r="A9" s="228"/>
      <c r="B9" s="228"/>
      <c r="C9" s="228"/>
      <c r="D9" s="228"/>
      <c r="E9" s="122" t="s">
        <v>73</v>
      </c>
      <c r="F9" s="122" t="s">
        <v>107</v>
      </c>
      <c r="G9" s="228"/>
      <c r="H9" s="228"/>
      <c r="I9" s="122" t="s">
        <v>73</v>
      </c>
      <c r="J9" s="122" t="s">
        <v>107</v>
      </c>
      <c r="K9" s="228"/>
    </row>
    <row r="10" spans="1:11" s="7" customFormat="1" ht="19.5" customHeight="1">
      <c r="A10" s="14" t="s">
        <v>1</v>
      </c>
      <c r="B10" s="14" t="s">
        <v>2</v>
      </c>
      <c r="C10" s="14" t="s">
        <v>3</v>
      </c>
      <c r="D10" s="14" t="s">
        <v>4</v>
      </c>
      <c r="E10" s="14"/>
      <c r="F10" s="14"/>
      <c r="G10" s="14" t="s">
        <v>5</v>
      </c>
      <c r="H10" s="14" t="s">
        <v>6</v>
      </c>
      <c r="I10" s="14"/>
      <c r="J10" s="14"/>
      <c r="K10" s="14" t="s">
        <v>7</v>
      </c>
    </row>
    <row r="11" spans="1:11" s="7" customFormat="1" ht="27" customHeight="1">
      <c r="A11" s="38" t="s">
        <v>112</v>
      </c>
      <c r="B11" s="38" t="s">
        <v>113</v>
      </c>
      <c r="C11" s="38"/>
      <c r="D11" s="166">
        <f>SUM(D12+D46)</f>
        <v>3498</v>
      </c>
      <c r="E11" s="166">
        <f aca="true" t="shared" si="0" ref="E11:K11">SUM(E12+E46)</f>
        <v>1789</v>
      </c>
      <c r="F11" s="166">
        <f t="shared" si="0"/>
        <v>1676</v>
      </c>
      <c r="G11" s="185">
        <f>SUM(G12+G46)</f>
        <v>10364.22</v>
      </c>
      <c r="H11" s="166">
        <f t="shared" si="0"/>
        <v>3955</v>
      </c>
      <c r="I11" s="166">
        <f t="shared" si="0"/>
        <v>2015</v>
      </c>
      <c r="J11" s="166">
        <f t="shared" si="0"/>
        <v>1840</v>
      </c>
      <c r="K11" s="185">
        <f t="shared" si="0"/>
        <v>12006.36</v>
      </c>
    </row>
    <row r="12" spans="1:11" ht="25.5" customHeight="1">
      <c r="A12" s="123" t="s">
        <v>114</v>
      </c>
      <c r="B12" s="8" t="s">
        <v>115</v>
      </c>
      <c r="C12" s="8"/>
      <c r="D12" s="184">
        <f>SUM(D13+D16+D17+D20+D27+D35+D44)</f>
        <v>3082</v>
      </c>
      <c r="E12" s="184">
        <f aca="true" t="shared" si="1" ref="E12:K12">SUM(E13+E16+E20+E27+E35)</f>
        <v>1429</v>
      </c>
      <c r="F12" s="184">
        <f t="shared" si="1"/>
        <v>1620</v>
      </c>
      <c r="G12" s="184">
        <f t="shared" si="1"/>
        <v>9451.619999999999</v>
      </c>
      <c r="H12" s="184">
        <f t="shared" si="1"/>
        <v>3475</v>
      </c>
      <c r="I12" s="184">
        <f t="shared" si="1"/>
        <v>1635</v>
      </c>
      <c r="J12" s="184">
        <f t="shared" si="1"/>
        <v>1740</v>
      </c>
      <c r="K12" s="212">
        <f t="shared" si="1"/>
        <v>10953.36</v>
      </c>
    </row>
    <row r="13" spans="1:11" s="74" customFormat="1" ht="23.25" customHeight="1">
      <c r="A13" s="70">
        <v>1</v>
      </c>
      <c r="B13" s="71" t="s">
        <v>116</v>
      </c>
      <c r="C13" s="71"/>
      <c r="D13" s="70">
        <f>D15</f>
        <v>20</v>
      </c>
      <c r="E13" s="70">
        <f aca="true" t="shared" si="2" ref="E13:K13">E15</f>
        <v>9</v>
      </c>
      <c r="F13" s="70">
        <f t="shared" si="2"/>
        <v>11</v>
      </c>
      <c r="G13" s="70">
        <f t="shared" si="2"/>
        <v>64.80000000000001</v>
      </c>
      <c r="H13" s="70">
        <f t="shared" si="2"/>
        <v>23</v>
      </c>
      <c r="I13" s="70">
        <f t="shared" si="2"/>
        <v>11</v>
      </c>
      <c r="J13" s="70">
        <f t="shared" si="2"/>
        <v>12</v>
      </c>
      <c r="K13" s="70">
        <f t="shared" si="2"/>
        <v>74.52000000000001</v>
      </c>
    </row>
    <row r="14" spans="1:11" ht="21" customHeight="1">
      <c r="A14" s="10"/>
      <c r="B14" s="12" t="s">
        <v>117</v>
      </c>
      <c r="C14" s="122">
        <f>2.5*360/1000</f>
        <v>0.9</v>
      </c>
      <c r="D14" s="122">
        <v>0</v>
      </c>
      <c r="E14" s="122">
        <v>0</v>
      </c>
      <c r="F14" s="45">
        <v>0</v>
      </c>
      <c r="G14" s="45">
        <v>0</v>
      </c>
      <c r="H14" s="45">
        <v>2</v>
      </c>
      <c r="I14" s="122">
        <v>1</v>
      </c>
      <c r="J14" s="45">
        <v>1</v>
      </c>
      <c r="K14" s="136">
        <f>C14*H14*6</f>
        <v>10.8</v>
      </c>
    </row>
    <row r="15" spans="1:11" ht="24" customHeight="1">
      <c r="A15" s="10"/>
      <c r="B15" s="12" t="s">
        <v>118</v>
      </c>
      <c r="C15" s="122">
        <f>1.5*360/1000</f>
        <v>0.54</v>
      </c>
      <c r="D15" s="122">
        <v>20</v>
      </c>
      <c r="E15" s="122">
        <v>9</v>
      </c>
      <c r="F15" s="45">
        <v>11</v>
      </c>
      <c r="G15" s="136">
        <f>C15*D15*6</f>
        <v>64.80000000000001</v>
      </c>
      <c r="H15" s="45">
        <v>23</v>
      </c>
      <c r="I15" s="122">
        <v>11</v>
      </c>
      <c r="J15" s="45">
        <v>12</v>
      </c>
      <c r="K15" s="137">
        <f>H15*C15*6</f>
        <v>74.52000000000001</v>
      </c>
    </row>
    <row r="16" spans="1:11" s="74" customFormat="1" ht="39" customHeight="1">
      <c r="A16" s="70">
        <v>2</v>
      </c>
      <c r="B16" s="71" t="s">
        <v>119</v>
      </c>
      <c r="C16" s="70">
        <v>0.54</v>
      </c>
      <c r="D16" s="70">
        <v>8</v>
      </c>
      <c r="E16" s="70">
        <v>3</v>
      </c>
      <c r="F16" s="72">
        <v>5</v>
      </c>
      <c r="G16" s="175">
        <f>C16*D16*6</f>
        <v>25.92</v>
      </c>
      <c r="H16" s="72">
        <v>10</v>
      </c>
      <c r="I16" s="70">
        <v>5</v>
      </c>
      <c r="J16" s="72">
        <v>5</v>
      </c>
      <c r="K16" s="174">
        <f>H16*C16*6</f>
        <v>32.400000000000006</v>
      </c>
    </row>
    <row r="17" spans="1:11" s="74" customFormat="1" ht="23.25" customHeight="1">
      <c r="A17" s="70">
        <v>3</v>
      </c>
      <c r="B17" s="71" t="s">
        <v>120</v>
      </c>
      <c r="C17" s="71"/>
      <c r="D17" s="70">
        <v>0</v>
      </c>
      <c r="E17" s="71">
        <v>0</v>
      </c>
      <c r="F17" s="72">
        <v>0</v>
      </c>
      <c r="G17" s="72">
        <v>0</v>
      </c>
      <c r="H17" s="72">
        <v>0</v>
      </c>
      <c r="I17" s="71">
        <v>0</v>
      </c>
      <c r="J17" s="72">
        <v>0</v>
      </c>
      <c r="K17" s="72">
        <v>0</v>
      </c>
    </row>
    <row r="18" spans="1:11" s="7" customFormat="1" ht="22.5" customHeight="1">
      <c r="A18" s="122" t="s">
        <v>121</v>
      </c>
      <c r="B18" s="12" t="s">
        <v>122</v>
      </c>
      <c r="C18" s="168">
        <v>0.9</v>
      </c>
      <c r="D18" s="122">
        <v>0</v>
      </c>
      <c r="E18" s="63">
        <v>0</v>
      </c>
      <c r="F18" s="64">
        <v>0</v>
      </c>
      <c r="G18" s="64">
        <v>0</v>
      </c>
      <c r="H18" s="64"/>
      <c r="I18" s="63">
        <v>0</v>
      </c>
      <c r="J18" s="64">
        <v>0</v>
      </c>
      <c r="K18" s="64">
        <v>0</v>
      </c>
    </row>
    <row r="19" spans="1:11" s="7" customFormat="1" ht="21.75" customHeight="1">
      <c r="A19" s="122" t="s">
        <v>123</v>
      </c>
      <c r="B19" s="12" t="s">
        <v>124</v>
      </c>
      <c r="C19" s="168">
        <v>0.72</v>
      </c>
      <c r="D19" s="122">
        <v>0</v>
      </c>
      <c r="E19" s="122">
        <v>0</v>
      </c>
      <c r="F19" s="64">
        <v>0</v>
      </c>
      <c r="G19" s="64">
        <v>0</v>
      </c>
      <c r="H19" s="64">
        <v>0</v>
      </c>
      <c r="I19" s="122">
        <v>0</v>
      </c>
      <c r="J19" s="64">
        <v>0</v>
      </c>
      <c r="K19" s="64">
        <v>0</v>
      </c>
    </row>
    <row r="20" spans="1:11" s="74" customFormat="1" ht="24.75" customHeight="1">
      <c r="A20" s="70">
        <v>4</v>
      </c>
      <c r="B20" s="71" t="s">
        <v>223</v>
      </c>
      <c r="C20" s="169"/>
      <c r="D20" s="70">
        <v>30</v>
      </c>
      <c r="E20" s="71">
        <v>1</v>
      </c>
      <c r="F20" s="72">
        <v>29</v>
      </c>
      <c r="G20" s="175">
        <f>SUM(G23+G24)</f>
        <v>120.96000000000001</v>
      </c>
      <c r="H20" s="72">
        <v>35</v>
      </c>
      <c r="I20" s="73">
        <v>2</v>
      </c>
      <c r="J20" s="72">
        <v>33</v>
      </c>
      <c r="K20" s="175">
        <f>SUM(K21+K24)</f>
        <v>133.92</v>
      </c>
    </row>
    <row r="21" spans="1:11" ht="22.5" customHeight="1">
      <c r="A21" s="10">
        <v>4.1</v>
      </c>
      <c r="B21" s="11" t="s">
        <v>152</v>
      </c>
      <c r="C21" s="170"/>
      <c r="D21" s="10">
        <v>18</v>
      </c>
      <c r="E21" s="65">
        <v>1</v>
      </c>
      <c r="F21" s="65">
        <v>17</v>
      </c>
      <c r="G21" s="179">
        <f>G23</f>
        <v>69.12</v>
      </c>
      <c r="H21" s="65">
        <v>20</v>
      </c>
      <c r="I21" s="40">
        <v>2</v>
      </c>
      <c r="J21" s="45">
        <v>18</v>
      </c>
      <c r="K21" s="136">
        <f>K23</f>
        <v>75.6</v>
      </c>
    </row>
    <row r="22" spans="1:11" s="7" customFormat="1" ht="26.25" customHeight="1">
      <c r="A22" s="122"/>
      <c r="B22" s="12" t="s">
        <v>125</v>
      </c>
      <c r="C22" s="171"/>
      <c r="D22" s="122">
        <v>18</v>
      </c>
      <c r="E22" s="69">
        <v>1</v>
      </c>
      <c r="F22" s="69">
        <v>17</v>
      </c>
      <c r="G22" s="69"/>
      <c r="H22" s="69">
        <v>20</v>
      </c>
      <c r="I22" s="63">
        <v>2</v>
      </c>
      <c r="J22" s="64">
        <v>18</v>
      </c>
      <c r="K22" s="64"/>
    </row>
    <row r="23" spans="1:11" s="7" customFormat="1" ht="24" customHeight="1">
      <c r="A23" s="122"/>
      <c r="B23" s="12" t="s">
        <v>227</v>
      </c>
      <c r="C23" s="172">
        <v>0.36</v>
      </c>
      <c r="D23" s="122">
        <v>32</v>
      </c>
      <c r="E23" s="69">
        <v>13</v>
      </c>
      <c r="F23" s="69">
        <v>19</v>
      </c>
      <c r="G23" s="176">
        <f>D23*C23*6</f>
        <v>69.12</v>
      </c>
      <c r="H23" s="69">
        <v>35</v>
      </c>
      <c r="I23" s="63">
        <v>14</v>
      </c>
      <c r="J23" s="64">
        <v>21</v>
      </c>
      <c r="K23" s="177">
        <f>H23*C23*6</f>
        <v>75.6</v>
      </c>
    </row>
    <row r="24" spans="1:11" ht="25.5" customHeight="1">
      <c r="A24" s="10">
        <v>4.2</v>
      </c>
      <c r="B24" s="11" t="s">
        <v>153</v>
      </c>
      <c r="C24" s="11"/>
      <c r="D24" s="10">
        <v>12</v>
      </c>
      <c r="E24" s="65">
        <v>0</v>
      </c>
      <c r="F24" s="65">
        <v>12</v>
      </c>
      <c r="G24" s="179">
        <f>G26</f>
        <v>51.84</v>
      </c>
      <c r="H24" s="65">
        <v>15</v>
      </c>
      <c r="I24" s="40">
        <v>0</v>
      </c>
      <c r="J24" s="45">
        <v>15</v>
      </c>
      <c r="K24" s="137">
        <f>K26</f>
        <v>58.31999999999999</v>
      </c>
    </row>
    <row r="25" spans="1:11" s="7" customFormat="1" ht="26.25" customHeight="1">
      <c r="A25" s="122"/>
      <c r="B25" s="12" t="s">
        <v>125</v>
      </c>
      <c r="C25" s="12"/>
      <c r="D25" s="122">
        <v>12</v>
      </c>
      <c r="E25" s="69">
        <v>0</v>
      </c>
      <c r="F25" s="69">
        <v>12</v>
      </c>
      <c r="G25" s="69"/>
      <c r="H25" s="69">
        <v>15</v>
      </c>
      <c r="I25" s="63">
        <v>0</v>
      </c>
      <c r="J25" s="64">
        <v>15</v>
      </c>
      <c r="K25" s="64"/>
    </row>
    <row r="26" spans="1:11" s="7" customFormat="1" ht="24.75" customHeight="1">
      <c r="A26" s="122"/>
      <c r="B26" s="12" t="s">
        <v>227</v>
      </c>
      <c r="C26" s="172">
        <v>0.36</v>
      </c>
      <c r="D26" s="122">
        <v>24</v>
      </c>
      <c r="E26" s="69">
        <v>11</v>
      </c>
      <c r="F26" s="69">
        <v>13</v>
      </c>
      <c r="G26" s="176">
        <f>C26*D26*6</f>
        <v>51.84</v>
      </c>
      <c r="H26" s="69">
        <v>27</v>
      </c>
      <c r="I26" s="63">
        <v>13</v>
      </c>
      <c r="J26" s="64">
        <v>14</v>
      </c>
      <c r="K26" s="178">
        <f>H26*C26*6</f>
        <v>58.31999999999999</v>
      </c>
    </row>
    <row r="27" spans="1:11" s="74" customFormat="1" ht="28.5" customHeight="1">
      <c r="A27" s="70">
        <v>5</v>
      </c>
      <c r="B27" s="71" t="s">
        <v>126</v>
      </c>
      <c r="C27" s="71"/>
      <c r="D27" s="70">
        <f>SUM(D28+D31+D32+D34)</f>
        <v>1540</v>
      </c>
      <c r="E27" s="70">
        <f aca="true" t="shared" si="3" ref="E27:K27">SUM(E28+E31+E32+E34)</f>
        <v>668</v>
      </c>
      <c r="F27" s="70">
        <f t="shared" si="3"/>
        <v>872</v>
      </c>
      <c r="G27" s="70">
        <f t="shared" si="3"/>
        <v>3392.82</v>
      </c>
      <c r="H27" s="70">
        <f t="shared" si="3"/>
        <v>1697</v>
      </c>
      <c r="I27" s="70">
        <f t="shared" si="3"/>
        <v>729</v>
      </c>
      <c r="J27" s="70">
        <f t="shared" si="3"/>
        <v>868</v>
      </c>
      <c r="K27" s="211">
        <f t="shared" si="3"/>
        <v>3695.7599999999998</v>
      </c>
    </row>
    <row r="28" spans="1:11" s="196" customFormat="1" ht="39.75" customHeight="1">
      <c r="A28" s="190" t="s">
        <v>127</v>
      </c>
      <c r="B28" s="191" t="s">
        <v>256</v>
      </c>
      <c r="C28" s="191"/>
      <c r="D28" s="190">
        <v>20</v>
      </c>
      <c r="E28" s="190">
        <v>0</v>
      </c>
      <c r="F28" s="192">
        <v>20</v>
      </c>
      <c r="G28" s="193">
        <f>SUM(G29:G30)</f>
        <v>70.2</v>
      </c>
      <c r="H28" s="192">
        <v>22</v>
      </c>
      <c r="I28" s="194">
        <v>2</v>
      </c>
      <c r="J28" s="192">
        <v>20</v>
      </c>
      <c r="K28" s="195">
        <f>SUM(K29:K30)</f>
        <v>77.76</v>
      </c>
    </row>
    <row r="29" spans="1:11" s="204" customFormat="1" ht="27" customHeight="1">
      <c r="A29" s="197"/>
      <c r="B29" s="198" t="s">
        <v>224</v>
      </c>
      <c r="C29" s="199">
        <v>0.54</v>
      </c>
      <c r="D29" s="197">
        <v>15</v>
      </c>
      <c r="E29" s="200">
        <v>0</v>
      </c>
      <c r="F29" s="201">
        <v>15</v>
      </c>
      <c r="G29" s="202">
        <f>D29*C29*6</f>
        <v>48.60000000000001</v>
      </c>
      <c r="H29" s="201">
        <v>16</v>
      </c>
      <c r="I29" s="200">
        <v>1</v>
      </c>
      <c r="J29" s="201">
        <v>15</v>
      </c>
      <c r="K29" s="203">
        <f>H29*C29*6</f>
        <v>51.84</v>
      </c>
    </row>
    <row r="30" spans="1:11" s="204" customFormat="1" ht="24" customHeight="1">
      <c r="A30" s="197"/>
      <c r="B30" s="198" t="s">
        <v>225</v>
      </c>
      <c r="C30" s="199">
        <v>0.72</v>
      </c>
      <c r="D30" s="197">
        <v>5</v>
      </c>
      <c r="E30" s="200">
        <v>0</v>
      </c>
      <c r="F30" s="201">
        <v>5</v>
      </c>
      <c r="G30" s="202">
        <f>D30*C30*6</f>
        <v>21.599999999999998</v>
      </c>
      <c r="H30" s="201">
        <v>6</v>
      </c>
      <c r="I30" s="200">
        <v>1</v>
      </c>
      <c r="J30" s="201">
        <v>5</v>
      </c>
      <c r="K30" s="203">
        <f>H30*C30*6</f>
        <v>25.92</v>
      </c>
    </row>
    <row r="31" spans="1:11" s="196" customFormat="1" ht="52.5" customHeight="1">
      <c r="A31" s="190" t="s">
        <v>128</v>
      </c>
      <c r="B31" s="205" t="s">
        <v>129</v>
      </c>
      <c r="C31" s="206">
        <v>0.36</v>
      </c>
      <c r="D31" s="190">
        <v>1</v>
      </c>
      <c r="E31" s="207">
        <v>1</v>
      </c>
      <c r="F31" s="207">
        <v>0</v>
      </c>
      <c r="G31" s="208">
        <f>D31*C31*6</f>
        <v>2.16</v>
      </c>
      <c r="H31" s="207">
        <v>2</v>
      </c>
      <c r="I31" s="209">
        <v>1</v>
      </c>
      <c r="J31" s="192">
        <v>1</v>
      </c>
      <c r="K31" s="195">
        <f>H31*C31*6</f>
        <v>4.32</v>
      </c>
    </row>
    <row r="32" spans="1:11" s="196" customFormat="1" ht="39" customHeight="1">
      <c r="A32" s="190">
        <v>5.3</v>
      </c>
      <c r="B32" s="191" t="s">
        <v>130</v>
      </c>
      <c r="C32" s="206">
        <v>0.36</v>
      </c>
      <c r="D32" s="190">
        <v>1519</v>
      </c>
      <c r="E32" s="209">
        <v>667</v>
      </c>
      <c r="F32" s="192">
        <v>852</v>
      </c>
      <c r="G32" s="195">
        <v>3320.46</v>
      </c>
      <c r="H32" s="192">
        <v>1673</v>
      </c>
      <c r="I32" s="209">
        <v>726</v>
      </c>
      <c r="J32" s="192">
        <v>847</v>
      </c>
      <c r="K32" s="195">
        <f>H32*C32*6</f>
        <v>3613.68</v>
      </c>
    </row>
    <row r="33" spans="1:11" s="204" customFormat="1" ht="27.75" customHeight="1">
      <c r="A33" s="197"/>
      <c r="B33" s="198" t="s">
        <v>226</v>
      </c>
      <c r="C33" s="200"/>
      <c r="D33" s="197">
        <v>38</v>
      </c>
      <c r="E33" s="200">
        <v>17</v>
      </c>
      <c r="F33" s="201">
        <v>21</v>
      </c>
      <c r="G33" s="201">
        <v>0</v>
      </c>
      <c r="H33" s="201">
        <v>38</v>
      </c>
      <c r="I33" s="200">
        <v>17</v>
      </c>
      <c r="J33" s="201">
        <v>31</v>
      </c>
      <c r="K33" s="201">
        <v>0</v>
      </c>
    </row>
    <row r="34" spans="1:11" s="196" customFormat="1" ht="50.25" customHeight="1">
      <c r="A34" s="190">
        <v>5.4</v>
      </c>
      <c r="B34" s="191" t="s">
        <v>257</v>
      </c>
      <c r="C34" s="210">
        <v>1.08</v>
      </c>
      <c r="D34" s="190">
        <v>0</v>
      </c>
      <c r="E34" s="190">
        <v>0</v>
      </c>
      <c r="F34" s="192">
        <v>0</v>
      </c>
      <c r="G34" s="192">
        <v>0</v>
      </c>
      <c r="H34" s="192">
        <v>0</v>
      </c>
      <c r="I34" s="190">
        <v>0</v>
      </c>
      <c r="J34" s="192">
        <v>0</v>
      </c>
      <c r="K34" s="192">
        <v>0</v>
      </c>
    </row>
    <row r="35" spans="1:11" s="74" customFormat="1" ht="24" customHeight="1">
      <c r="A35" s="70">
        <v>6</v>
      </c>
      <c r="B35" s="71" t="s">
        <v>131</v>
      </c>
      <c r="C35" s="71"/>
      <c r="D35" s="181">
        <f>SUM(D36+D40)</f>
        <v>1451</v>
      </c>
      <c r="E35" s="181">
        <f>SUM(E36+E40)</f>
        <v>748</v>
      </c>
      <c r="F35" s="181">
        <f>SUM(F36+F40)</f>
        <v>703</v>
      </c>
      <c r="G35" s="180">
        <f>SUM(G36+G40)</f>
        <v>5847.12</v>
      </c>
      <c r="H35" s="72">
        <f>SUM(H36+H40)</f>
        <v>1710</v>
      </c>
      <c r="I35" s="72">
        <f>SUM(I36+I40)</f>
        <v>888</v>
      </c>
      <c r="J35" s="72">
        <f>SUM(J36+J40)</f>
        <v>822</v>
      </c>
      <c r="K35" s="175">
        <f>SUM(K36+K40)</f>
        <v>7016.76</v>
      </c>
    </row>
    <row r="36" spans="1:11" ht="23.25" customHeight="1">
      <c r="A36" s="10" t="s">
        <v>10</v>
      </c>
      <c r="B36" s="11" t="s">
        <v>132</v>
      </c>
      <c r="C36" s="11"/>
      <c r="D36" s="40">
        <f>SUM(D37:D39)</f>
        <v>413</v>
      </c>
      <c r="E36" s="40">
        <f>SUM(E37:E39)</f>
        <v>207</v>
      </c>
      <c r="F36" s="40">
        <f>SUM(F37:F39)</f>
        <v>206</v>
      </c>
      <c r="G36" s="120">
        <f>SUM(G37:G39)</f>
        <v>2030.3999999999999</v>
      </c>
      <c r="H36" s="45">
        <f>SUM(H37:H39)</f>
        <v>554</v>
      </c>
      <c r="I36" s="45">
        <f>SUM(I37:I39)</f>
        <v>271</v>
      </c>
      <c r="J36" s="45">
        <f>SUM(J37:J39)</f>
        <v>283</v>
      </c>
      <c r="K36" s="137">
        <f>SUM(K37:K39)</f>
        <v>2741.04</v>
      </c>
    </row>
    <row r="37" spans="1:11" s="7" customFormat="1" ht="24.75" customHeight="1">
      <c r="A37" s="122" t="s">
        <v>133</v>
      </c>
      <c r="B37" s="12" t="s">
        <v>11</v>
      </c>
      <c r="C37" s="168">
        <f>2.5*360/1000</f>
        <v>0.9</v>
      </c>
      <c r="D37" s="161">
        <v>60</v>
      </c>
      <c r="E37" s="162">
        <v>29</v>
      </c>
      <c r="F37" s="162">
        <v>31</v>
      </c>
      <c r="G37" s="64">
        <f>D37*C37*6</f>
        <v>324</v>
      </c>
      <c r="H37" s="64">
        <v>80</v>
      </c>
      <c r="I37" s="63">
        <v>35</v>
      </c>
      <c r="J37" s="64">
        <v>45</v>
      </c>
      <c r="K37" s="64">
        <f>H37*C37*6</f>
        <v>432</v>
      </c>
    </row>
    <row r="38" spans="1:11" s="7" customFormat="1" ht="21.75" customHeight="1">
      <c r="A38" s="122" t="s">
        <v>134</v>
      </c>
      <c r="B38" s="12" t="s">
        <v>135</v>
      </c>
      <c r="C38" s="172">
        <f>2*360/1000</f>
        <v>0.72</v>
      </c>
      <c r="D38" s="161">
        <v>185</v>
      </c>
      <c r="E38" s="162">
        <v>109</v>
      </c>
      <c r="F38" s="162">
        <v>76</v>
      </c>
      <c r="G38" s="177">
        <f>C38*D38*6</f>
        <v>799.1999999999999</v>
      </c>
      <c r="H38" s="64">
        <v>232</v>
      </c>
      <c r="I38" s="63">
        <v>123</v>
      </c>
      <c r="J38" s="64">
        <v>109</v>
      </c>
      <c r="K38" s="177">
        <f>H38*C38*6</f>
        <v>1002.24</v>
      </c>
    </row>
    <row r="39" spans="1:11" s="7" customFormat="1" ht="25.5" customHeight="1">
      <c r="A39" s="122" t="s">
        <v>136</v>
      </c>
      <c r="B39" s="12" t="s">
        <v>137</v>
      </c>
      <c r="C39" s="168">
        <f>2.5*360/1000</f>
        <v>0.9</v>
      </c>
      <c r="D39" s="161">
        <v>168</v>
      </c>
      <c r="E39" s="162">
        <v>69</v>
      </c>
      <c r="F39" s="162">
        <v>99</v>
      </c>
      <c r="G39" s="177">
        <f>C39*D39*6</f>
        <v>907.2</v>
      </c>
      <c r="H39" s="64">
        <v>242</v>
      </c>
      <c r="I39" s="63">
        <v>113</v>
      </c>
      <c r="J39" s="64">
        <v>129</v>
      </c>
      <c r="K39" s="177">
        <f>H39*C39*6</f>
        <v>1306.8000000000002</v>
      </c>
    </row>
    <row r="40" spans="1:11" ht="27" customHeight="1">
      <c r="A40" s="10" t="s">
        <v>12</v>
      </c>
      <c r="B40" s="11" t="s">
        <v>138</v>
      </c>
      <c r="C40" s="120"/>
      <c r="D40" s="40">
        <f>SUM(D41:D43)</f>
        <v>1038</v>
      </c>
      <c r="E40" s="40">
        <f>SUM(E41:E43)</f>
        <v>541</v>
      </c>
      <c r="F40" s="40">
        <f>SUM(F41:F43)</f>
        <v>497</v>
      </c>
      <c r="G40" s="133">
        <f>SUM(G41:G43)</f>
        <v>3816.7200000000003</v>
      </c>
      <c r="H40" s="45">
        <f>SUM(H41:H43)</f>
        <v>1156</v>
      </c>
      <c r="I40" s="45">
        <f>SUM(I41:I43)</f>
        <v>617</v>
      </c>
      <c r="J40" s="45">
        <f>SUM(J41:J43)</f>
        <v>539</v>
      </c>
      <c r="K40" s="137">
        <f>SUM(K41:K43)</f>
        <v>4275.72</v>
      </c>
    </row>
    <row r="41" spans="1:11" s="7" customFormat="1" ht="24.75" customHeight="1">
      <c r="A41" s="122" t="s">
        <v>133</v>
      </c>
      <c r="B41" s="12" t="s">
        <v>11</v>
      </c>
      <c r="C41" s="172">
        <f>2*360/1000</f>
        <v>0.72</v>
      </c>
      <c r="D41" s="161">
        <v>119</v>
      </c>
      <c r="E41" s="162">
        <v>60</v>
      </c>
      <c r="F41" s="162">
        <v>59</v>
      </c>
      <c r="G41" s="178">
        <f>C41*D41*6</f>
        <v>514.0799999999999</v>
      </c>
      <c r="H41" s="64">
        <v>135</v>
      </c>
      <c r="I41" s="63">
        <v>70</v>
      </c>
      <c r="J41" s="64">
        <v>65</v>
      </c>
      <c r="K41" s="177">
        <f>H41*C41*6</f>
        <v>583.2</v>
      </c>
    </row>
    <row r="42" spans="1:11" s="7" customFormat="1" ht="21.75" customHeight="1">
      <c r="A42" s="122" t="s">
        <v>134</v>
      </c>
      <c r="B42" s="12" t="s">
        <v>135</v>
      </c>
      <c r="C42" s="172">
        <f>1.5*360/1000</f>
        <v>0.54</v>
      </c>
      <c r="D42" s="161">
        <v>618</v>
      </c>
      <c r="E42" s="162">
        <v>328</v>
      </c>
      <c r="F42" s="162">
        <v>290</v>
      </c>
      <c r="G42" s="178">
        <f>C42*D42*6</f>
        <v>2002.3200000000002</v>
      </c>
      <c r="H42" s="64">
        <v>665</v>
      </c>
      <c r="I42" s="63">
        <v>351</v>
      </c>
      <c r="J42" s="64">
        <v>314</v>
      </c>
      <c r="K42" s="177">
        <f>H42*C42*6</f>
        <v>2154.6000000000004</v>
      </c>
    </row>
    <row r="43" spans="1:11" s="7" customFormat="1" ht="22.5" customHeight="1">
      <c r="A43" s="122" t="s">
        <v>136</v>
      </c>
      <c r="B43" s="12" t="s">
        <v>137</v>
      </c>
      <c r="C43" s="172">
        <f>2*360/1000</f>
        <v>0.72</v>
      </c>
      <c r="D43" s="161">
        <v>301</v>
      </c>
      <c r="E43" s="162">
        <v>153</v>
      </c>
      <c r="F43" s="162">
        <v>148</v>
      </c>
      <c r="G43" s="178">
        <f>C43*D43*6</f>
        <v>1300.32</v>
      </c>
      <c r="H43" s="64">
        <v>356</v>
      </c>
      <c r="I43" s="63">
        <v>196</v>
      </c>
      <c r="J43" s="64">
        <v>160</v>
      </c>
      <c r="K43" s="64">
        <f>H43*C43*6</f>
        <v>1537.92</v>
      </c>
    </row>
    <row r="44" spans="1:11" ht="54.75" customHeight="1">
      <c r="A44" s="10">
        <v>7</v>
      </c>
      <c r="B44" s="11" t="s">
        <v>139</v>
      </c>
      <c r="C44" s="133">
        <f>1.5*360/1000</f>
        <v>0.54</v>
      </c>
      <c r="D44" s="10">
        <v>33</v>
      </c>
      <c r="E44" s="67">
        <v>13</v>
      </c>
      <c r="F44" s="67">
        <v>20</v>
      </c>
      <c r="G44" s="182">
        <f>D44*C44*6</f>
        <v>106.92</v>
      </c>
      <c r="H44" s="67">
        <v>40</v>
      </c>
      <c r="I44" s="10">
        <v>18</v>
      </c>
      <c r="J44" s="45">
        <v>22</v>
      </c>
      <c r="K44" s="136">
        <f>H44*C44*6</f>
        <v>129.60000000000002</v>
      </c>
    </row>
    <row r="45" spans="1:11" ht="36.75" customHeight="1">
      <c r="A45" s="10">
        <v>8</v>
      </c>
      <c r="B45" s="11" t="s">
        <v>140</v>
      </c>
      <c r="C45" s="133">
        <f>1.5*360/1000</f>
        <v>0.54</v>
      </c>
      <c r="D45" s="10">
        <v>0</v>
      </c>
      <c r="E45" s="68">
        <v>0</v>
      </c>
      <c r="F45" s="67">
        <v>0</v>
      </c>
      <c r="G45" s="67">
        <v>0</v>
      </c>
      <c r="H45" s="67">
        <v>0</v>
      </c>
      <c r="I45" s="10">
        <v>0</v>
      </c>
      <c r="J45" s="45">
        <v>0</v>
      </c>
      <c r="K45" s="45">
        <v>0</v>
      </c>
    </row>
    <row r="46" spans="1:11" s="13" customFormat="1" ht="38.25" customHeight="1">
      <c r="A46" s="123" t="s">
        <v>141</v>
      </c>
      <c r="B46" s="8" t="s">
        <v>142</v>
      </c>
      <c r="C46" s="8"/>
      <c r="D46" s="123">
        <f>SUM(D47+D50)</f>
        <v>416</v>
      </c>
      <c r="E46" s="123">
        <f aca="true" t="shared" si="4" ref="E46:K46">SUM(E47+E50)</f>
        <v>360</v>
      </c>
      <c r="F46" s="123">
        <f t="shared" si="4"/>
        <v>56</v>
      </c>
      <c r="G46" s="125">
        <f t="shared" si="4"/>
        <v>912.5999999999999</v>
      </c>
      <c r="H46" s="123">
        <f t="shared" si="4"/>
        <v>480</v>
      </c>
      <c r="I46" s="123">
        <f t="shared" si="4"/>
        <v>380</v>
      </c>
      <c r="J46" s="123">
        <f t="shared" si="4"/>
        <v>100</v>
      </c>
      <c r="K46" s="125">
        <f t="shared" si="4"/>
        <v>1053.0000000000002</v>
      </c>
    </row>
    <row r="47" spans="1:11" ht="25.5" customHeight="1">
      <c r="A47" s="10">
        <v>1</v>
      </c>
      <c r="B47" s="11" t="s">
        <v>116</v>
      </c>
      <c r="C47" s="11"/>
      <c r="D47" s="10">
        <f>SUM(D48:D49)</f>
        <v>11</v>
      </c>
      <c r="E47" s="10">
        <f aca="true" t="shared" si="5" ref="E47:K47">SUM(E48:E49)</f>
        <v>3</v>
      </c>
      <c r="F47" s="10">
        <f t="shared" si="5"/>
        <v>8</v>
      </c>
      <c r="G47" s="10">
        <f t="shared" si="5"/>
        <v>35.64</v>
      </c>
      <c r="H47" s="10">
        <f t="shared" si="5"/>
        <v>12</v>
      </c>
      <c r="I47" s="10">
        <f t="shared" si="5"/>
        <v>4</v>
      </c>
      <c r="J47" s="10">
        <f t="shared" si="5"/>
        <v>8</v>
      </c>
      <c r="K47" s="10">
        <f t="shared" si="5"/>
        <v>38.88</v>
      </c>
    </row>
    <row r="48" spans="1:11" ht="21" customHeight="1">
      <c r="A48" s="10"/>
      <c r="B48" s="12" t="s">
        <v>117</v>
      </c>
      <c r="C48" s="168">
        <f>2.5*360/1000</f>
        <v>0.9</v>
      </c>
      <c r="D48" s="122">
        <v>0</v>
      </c>
      <c r="E48" s="40">
        <v>0</v>
      </c>
      <c r="F48" s="45">
        <v>0</v>
      </c>
      <c r="G48" s="45">
        <v>0</v>
      </c>
      <c r="H48" s="45">
        <v>0</v>
      </c>
      <c r="I48" s="40">
        <v>0</v>
      </c>
      <c r="J48" s="45">
        <v>0</v>
      </c>
      <c r="K48" s="45">
        <v>0</v>
      </c>
    </row>
    <row r="49" spans="1:11" ht="23.25" customHeight="1">
      <c r="A49" s="10"/>
      <c r="B49" s="12" t="s">
        <v>143</v>
      </c>
      <c r="C49" s="172">
        <f>1.5*360/1000</f>
        <v>0.54</v>
      </c>
      <c r="D49" s="122">
        <v>11</v>
      </c>
      <c r="E49" s="40">
        <v>3</v>
      </c>
      <c r="F49" s="45">
        <v>8</v>
      </c>
      <c r="G49" s="137">
        <f>D49*C49*6</f>
        <v>35.64</v>
      </c>
      <c r="H49" s="45">
        <v>12</v>
      </c>
      <c r="I49" s="40">
        <v>4</v>
      </c>
      <c r="J49" s="45">
        <v>8</v>
      </c>
      <c r="K49" s="137">
        <f>C49*H49*6</f>
        <v>38.88</v>
      </c>
    </row>
    <row r="50" spans="1:11" ht="24.75" customHeight="1">
      <c r="A50" s="10">
        <v>2</v>
      </c>
      <c r="B50" s="11" t="s">
        <v>131</v>
      </c>
      <c r="C50" s="173"/>
      <c r="D50" s="10">
        <f>SUM(D51+D55)</f>
        <v>405</v>
      </c>
      <c r="E50" s="10">
        <f aca="true" t="shared" si="6" ref="E50:K50">SUM(E51+E55)</f>
        <v>357</v>
      </c>
      <c r="F50" s="10">
        <f t="shared" si="6"/>
        <v>48</v>
      </c>
      <c r="G50" s="189">
        <f t="shared" si="6"/>
        <v>876.9599999999999</v>
      </c>
      <c r="H50" s="10">
        <f t="shared" si="6"/>
        <v>468</v>
      </c>
      <c r="I50" s="10">
        <f t="shared" si="6"/>
        <v>376</v>
      </c>
      <c r="J50" s="10">
        <f t="shared" si="6"/>
        <v>92</v>
      </c>
      <c r="K50" s="189">
        <f t="shared" si="6"/>
        <v>1014.1200000000001</v>
      </c>
    </row>
    <row r="51" spans="1:11" ht="51.75" customHeight="1">
      <c r="A51" s="10" t="s">
        <v>13</v>
      </c>
      <c r="B51" s="11" t="s">
        <v>144</v>
      </c>
      <c r="C51" s="133">
        <f>360/1000</f>
        <v>0.36</v>
      </c>
      <c r="D51" s="10">
        <v>403</v>
      </c>
      <c r="E51" s="40">
        <v>357</v>
      </c>
      <c r="F51" s="45">
        <v>46</v>
      </c>
      <c r="G51" s="137">
        <f>C51*D51*6</f>
        <v>870.4799999999999</v>
      </c>
      <c r="H51" s="45">
        <v>465</v>
      </c>
      <c r="I51" s="40">
        <v>376</v>
      </c>
      <c r="J51" s="45">
        <v>89</v>
      </c>
      <c r="K51" s="136">
        <f>H51*C51*6</f>
        <v>1004.4000000000001</v>
      </c>
    </row>
    <row r="52" spans="1:11" ht="47.25">
      <c r="A52" s="10">
        <v>2.2</v>
      </c>
      <c r="B52" s="11" t="s">
        <v>258</v>
      </c>
      <c r="C52" s="11"/>
      <c r="D52" s="10">
        <v>0</v>
      </c>
      <c r="E52" s="40">
        <v>0</v>
      </c>
      <c r="F52" s="45">
        <v>0</v>
      </c>
      <c r="G52" s="45">
        <v>0</v>
      </c>
      <c r="H52" s="45">
        <v>0</v>
      </c>
      <c r="I52" s="40">
        <v>0</v>
      </c>
      <c r="J52" s="45">
        <v>0</v>
      </c>
      <c r="K52" s="45">
        <v>0</v>
      </c>
    </row>
    <row r="53" spans="1:11" s="7" customFormat="1" ht="38.25" customHeight="1">
      <c r="A53" s="14" t="s">
        <v>147</v>
      </c>
      <c r="B53" s="12" t="s">
        <v>259</v>
      </c>
      <c r="C53" s="187">
        <f>360*2.5/1000</f>
        <v>0.9</v>
      </c>
      <c r="D53" s="122">
        <v>0</v>
      </c>
      <c r="E53" s="188">
        <v>0</v>
      </c>
      <c r="F53" s="188">
        <v>0</v>
      </c>
      <c r="G53" s="188">
        <v>0</v>
      </c>
      <c r="H53" s="188">
        <v>0</v>
      </c>
      <c r="I53" s="187">
        <v>0</v>
      </c>
      <c r="J53" s="64">
        <v>0</v>
      </c>
      <c r="K53" s="64">
        <v>0</v>
      </c>
    </row>
    <row r="54" spans="1:11" s="7" customFormat="1" ht="36.75" customHeight="1">
      <c r="A54" s="14" t="s">
        <v>147</v>
      </c>
      <c r="B54" s="12" t="s">
        <v>260</v>
      </c>
      <c r="C54" s="187">
        <f>360*1.5/1000</f>
        <v>0.54</v>
      </c>
      <c r="D54" s="122">
        <v>0</v>
      </c>
      <c r="E54" s="188">
        <v>0</v>
      </c>
      <c r="F54" s="188">
        <v>0</v>
      </c>
      <c r="G54" s="188">
        <v>0</v>
      </c>
      <c r="H54" s="188">
        <v>0</v>
      </c>
      <c r="I54" s="187">
        <v>0</v>
      </c>
      <c r="J54" s="64">
        <v>0</v>
      </c>
      <c r="K54" s="64">
        <v>0</v>
      </c>
    </row>
    <row r="55" spans="1:11" ht="37.5" customHeight="1">
      <c r="A55" s="10">
        <v>2.3</v>
      </c>
      <c r="B55" s="11" t="s">
        <v>145</v>
      </c>
      <c r="C55" s="10">
        <f>540/1000</f>
        <v>0.54</v>
      </c>
      <c r="D55" s="10">
        <v>2</v>
      </c>
      <c r="E55" s="40">
        <v>0</v>
      </c>
      <c r="F55" s="45">
        <v>2</v>
      </c>
      <c r="G55" s="137">
        <f>C55*D55*6</f>
        <v>6.48</v>
      </c>
      <c r="H55" s="45">
        <v>3</v>
      </c>
      <c r="I55" s="40">
        <v>0</v>
      </c>
      <c r="J55" s="45">
        <v>3</v>
      </c>
      <c r="K55" s="137">
        <f>H55*C55*6</f>
        <v>9.72</v>
      </c>
    </row>
    <row r="56" spans="1:11" s="47" customFormat="1" ht="37.5" customHeight="1">
      <c r="A56" s="14" t="s">
        <v>147</v>
      </c>
      <c r="B56" s="12" t="s">
        <v>261</v>
      </c>
      <c r="C56" s="122">
        <f>540/1000</f>
        <v>0.54</v>
      </c>
      <c r="D56" s="123">
        <v>2</v>
      </c>
      <c r="E56" s="186">
        <v>0</v>
      </c>
      <c r="F56" s="45">
        <v>2</v>
      </c>
      <c r="G56" s="137">
        <f>G55</f>
        <v>6.48</v>
      </c>
      <c r="H56" s="45">
        <v>3</v>
      </c>
      <c r="I56" s="4">
        <v>0</v>
      </c>
      <c r="J56" s="45">
        <v>3</v>
      </c>
      <c r="K56" s="137">
        <f>K55</f>
        <v>9.72</v>
      </c>
    </row>
    <row r="57" spans="1:11" s="47" customFormat="1" ht="50.25" customHeight="1">
      <c r="A57" s="14" t="s">
        <v>147</v>
      </c>
      <c r="B57" s="12" t="s">
        <v>262</v>
      </c>
      <c r="C57" s="122">
        <f>720/1000</f>
        <v>0.72</v>
      </c>
      <c r="D57" s="135">
        <v>0</v>
      </c>
      <c r="E57" s="40">
        <v>0</v>
      </c>
      <c r="F57" s="45">
        <v>0</v>
      </c>
      <c r="G57" s="45">
        <v>0</v>
      </c>
      <c r="H57" s="45">
        <v>0</v>
      </c>
      <c r="I57" s="40">
        <v>0</v>
      </c>
      <c r="J57" s="45">
        <v>0</v>
      </c>
      <c r="K57" s="45">
        <v>0</v>
      </c>
    </row>
    <row r="58" spans="1:11" s="47" customFormat="1" ht="54.75" customHeight="1">
      <c r="A58" s="113">
        <v>3</v>
      </c>
      <c r="B58" s="112" t="s">
        <v>257</v>
      </c>
      <c r="C58" s="10">
        <f>540/1000</f>
        <v>0.54</v>
      </c>
      <c r="D58" s="135">
        <v>0</v>
      </c>
      <c r="E58" s="40">
        <v>0</v>
      </c>
      <c r="F58" s="45">
        <v>0</v>
      </c>
      <c r="G58" s="45">
        <v>0</v>
      </c>
      <c r="H58" s="45">
        <v>0</v>
      </c>
      <c r="I58" s="40">
        <v>0</v>
      </c>
      <c r="J58" s="45">
        <v>0</v>
      </c>
      <c r="K58" s="45">
        <v>0</v>
      </c>
    </row>
    <row r="59" spans="1:11" s="47" customFormat="1" ht="37.5" customHeight="1">
      <c r="A59" s="46" t="s">
        <v>146</v>
      </c>
      <c r="B59" s="8" t="s">
        <v>263</v>
      </c>
      <c r="C59" s="8"/>
      <c r="D59" s="123">
        <f>SUM(D60:D61)</f>
        <v>2707</v>
      </c>
      <c r="E59" s="123">
        <f>SUM(E60:E61)</f>
        <v>1293</v>
      </c>
      <c r="F59" s="123">
        <f>SUM(F60:F61)</f>
        <v>1414</v>
      </c>
      <c r="G59" s="141">
        <f>SUM(G60:G61)</f>
        <v>924.5448</v>
      </c>
      <c r="H59" s="166">
        <f>SUM(H60:H61)</f>
        <v>2880</v>
      </c>
      <c r="I59" s="166">
        <f>SUM(I60:I61)</f>
        <v>1358</v>
      </c>
      <c r="J59" s="166">
        <f>SUM(J60:J61)</f>
        <v>1522</v>
      </c>
      <c r="K59" s="167">
        <f>SUM(K60:K61)</f>
        <v>1399.68</v>
      </c>
    </row>
    <row r="60" spans="1:11" s="47" customFormat="1" ht="39" customHeight="1">
      <c r="A60" s="46" t="s">
        <v>147</v>
      </c>
      <c r="B60" s="217" t="s">
        <v>229</v>
      </c>
      <c r="C60" s="134">
        <f>1490000*4.5%/1000</f>
        <v>67.05</v>
      </c>
      <c r="D60" s="135">
        <v>2688</v>
      </c>
      <c r="E60" s="40">
        <v>1286</v>
      </c>
      <c r="F60" s="45">
        <v>1402</v>
      </c>
      <c r="G60" s="140">
        <v>916.9011</v>
      </c>
      <c r="H60" s="45">
        <v>2859</v>
      </c>
      <c r="I60" s="40">
        <v>1350</v>
      </c>
      <c r="J60" s="45">
        <v>1509</v>
      </c>
      <c r="K60" s="216">
        <f>H60*M61*6</f>
        <v>1389.4740000000002</v>
      </c>
    </row>
    <row r="61" spans="1:13" s="47" customFormat="1" ht="53.25" customHeight="1">
      <c r="A61" s="46" t="s">
        <v>147</v>
      </c>
      <c r="B61" s="217" t="s">
        <v>148</v>
      </c>
      <c r="C61" s="134">
        <f>1490000*4.5%/1000</f>
        <v>67.05</v>
      </c>
      <c r="D61" s="135">
        <v>19</v>
      </c>
      <c r="E61" s="40">
        <v>7</v>
      </c>
      <c r="F61" s="45">
        <v>12</v>
      </c>
      <c r="G61" s="139">
        <f>7643700/1000000</f>
        <v>7.6437</v>
      </c>
      <c r="H61" s="45">
        <v>21</v>
      </c>
      <c r="I61" s="40">
        <v>8</v>
      </c>
      <c r="J61" s="45">
        <v>13</v>
      </c>
      <c r="K61" s="165">
        <f>H61*M61*6</f>
        <v>10.206</v>
      </c>
      <c r="M61" s="47">
        <f>81000/1000000</f>
        <v>0.081</v>
      </c>
    </row>
    <row r="62" spans="1:11" s="13" customFormat="1" ht="40.5" customHeight="1">
      <c r="A62" s="46" t="s">
        <v>149</v>
      </c>
      <c r="B62" s="8" t="s">
        <v>264</v>
      </c>
      <c r="C62" s="8"/>
      <c r="D62" s="123">
        <f>SUM(D63:D65)</f>
        <v>129</v>
      </c>
      <c r="E62" s="123">
        <f>SUM(E63:E65)</f>
        <v>62</v>
      </c>
      <c r="F62" s="123">
        <f>SUM(F63:F65)</f>
        <v>67</v>
      </c>
      <c r="G62" s="128">
        <f>SUM(G63:G65)</f>
        <v>918</v>
      </c>
      <c r="H62" s="9">
        <f>SUM(H63:H65)</f>
        <v>170</v>
      </c>
      <c r="I62" s="9">
        <f>SUM(I63:I65)</f>
        <v>77</v>
      </c>
      <c r="J62" s="9">
        <f>SUM(J63:J65)</f>
        <v>93</v>
      </c>
      <c r="K62" s="132">
        <f>SUM(K63:K65)</f>
        <v>1224</v>
      </c>
    </row>
    <row r="63" spans="1:11" s="74" customFormat="1" ht="26.25" customHeight="1">
      <c r="A63" s="46" t="s">
        <v>147</v>
      </c>
      <c r="B63" s="225" t="s">
        <v>150</v>
      </c>
      <c r="C63" s="120">
        <v>7.2</v>
      </c>
      <c r="D63" s="122">
        <v>122</v>
      </c>
      <c r="E63" s="122">
        <v>57</v>
      </c>
      <c r="F63" s="66">
        <v>65</v>
      </c>
      <c r="G63" s="126">
        <f>C63*D63</f>
        <v>878.4</v>
      </c>
      <c r="H63" s="66">
        <v>167</v>
      </c>
      <c r="I63" s="129">
        <v>76</v>
      </c>
      <c r="J63" s="130">
        <v>91</v>
      </c>
      <c r="K63" s="131">
        <f>C63*H63</f>
        <v>1202.4</v>
      </c>
    </row>
    <row r="64" spans="1:11" s="74" customFormat="1" ht="24" customHeight="1">
      <c r="A64" s="46"/>
      <c r="B64" s="225"/>
      <c r="C64" s="120">
        <v>5.4</v>
      </c>
      <c r="D64" s="122">
        <v>6</v>
      </c>
      <c r="E64" s="122">
        <v>4</v>
      </c>
      <c r="F64" s="66">
        <v>2</v>
      </c>
      <c r="G64" s="127">
        <f>C64*D64</f>
        <v>32.400000000000006</v>
      </c>
      <c r="H64" s="66" t="s">
        <v>147</v>
      </c>
      <c r="I64" s="129" t="s">
        <v>147</v>
      </c>
      <c r="J64" s="130" t="s">
        <v>147</v>
      </c>
      <c r="K64" s="130" t="s">
        <v>147</v>
      </c>
    </row>
    <row r="65" spans="1:11" s="7" customFormat="1" ht="34.5" customHeight="1">
      <c r="A65" s="46" t="s">
        <v>147</v>
      </c>
      <c r="B65" s="217" t="s">
        <v>151</v>
      </c>
      <c r="C65" s="121">
        <v>7.2</v>
      </c>
      <c r="D65" s="122">
        <v>1</v>
      </c>
      <c r="E65" s="63">
        <v>1</v>
      </c>
      <c r="F65" s="66">
        <v>0</v>
      </c>
      <c r="G65" s="126">
        <v>7.2</v>
      </c>
      <c r="H65" s="66">
        <v>3</v>
      </c>
      <c r="I65" s="63">
        <v>1</v>
      </c>
      <c r="J65" s="66">
        <v>2</v>
      </c>
      <c r="K65" s="127">
        <f>C65*H65</f>
        <v>21.6</v>
      </c>
    </row>
    <row r="71" ht="15.75">
      <c r="J71" s="75"/>
    </row>
    <row r="72" ht="15.75">
      <c r="J72" s="75"/>
    </row>
  </sheetData>
  <sheetProtection/>
  <mergeCells count="20">
    <mergeCell ref="I1:K1"/>
    <mergeCell ref="D7:G7"/>
    <mergeCell ref="H7:K7"/>
    <mergeCell ref="A1:B1"/>
    <mergeCell ref="A2:B2"/>
    <mergeCell ref="F2:G2"/>
    <mergeCell ref="A3:G3"/>
    <mergeCell ref="A4:K4"/>
    <mergeCell ref="A7:A9"/>
    <mergeCell ref="B7:B9"/>
    <mergeCell ref="D8:D9"/>
    <mergeCell ref="G8:G9"/>
    <mergeCell ref="H8:H9"/>
    <mergeCell ref="K8:K9"/>
    <mergeCell ref="C7:C9"/>
    <mergeCell ref="E8:F8"/>
    <mergeCell ref="I8:J8"/>
    <mergeCell ref="A6:K6"/>
    <mergeCell ref="B63:B64"/>
    <mergeCell ref="I2:K2"/>
  </mergeCells>
  <printOptions horizontalCentered="1"/>
  <pageMargins left="0.15748031496062992" right="0.2362204724409449" top="0.35433070866141736" bottom="0.27" header="0.31496062992125984" footer="0.21"/>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K33"/>
  <sheetViews>
    <sheetView view="pageBreakPreview" zoomScale="110" zoomScaleSheetLayoutView="110" zoomScalePageLayoutView="0" workbookViewId="0" topLeftCell="A1">
      <selection activeCell="A4" sqref="A4:G4"/>
    </sheetView>
  </sheetViews>
  <sheetFormatPr defaultColWidth="9.00390625" defaultRowHeight="15.75"/>
  <cols>
    <col min="1" max="1" width="5.875" style="0" customWidth="1"/>
    <col min="2" max="2" width="33.50390625" style="0" customWidth="1"/>
    <col min="3" max="3" width="12.375" style="111" bestFit="1" customWidth="1"/>
    <col min="7" max="7" width="10.625" style="0" customWidth="1"/>
  </cols>
  <sheetData>
    <row r="1" spans="1:7" s="2" customFormat="1" ht="39.75" customHeight="1">
      <c r="A1" s="230" t="s">
        <v>274</v>
      </c>
      <c r="B1" s="231"/>
      <c r="C1" s="93"/>
      <c r="D1" s="87"/>
      <c r="E1" s="227" t="s">
        <v>234</v>
      </c>
      <c r="F1" s="227"/>
      <c r="G1" s="227"/>
    </row>
    <row r="2" spans="1:4" s="2" customFormat="1" ht="15" customHeight="1">
      <c r="A2" s="233"/>
      <c r="B2" s="233"/>
      <c r="C2" s="233"/>
      <c r="D2" s="88"/>
    </row>
    <row r="3" spans="1:7" s="2" customFormat="1" ht="41.25" customHeight="1">
      <c r="A3" s="237" t="s">
        <v>268</v>
      </c>
      <c r="B3" s="237"/>
      <c r="C3" s="237"/>
      <c r="D3" s="237"/>
      <c r="E3" s="237"/>
      <c r="F3" s="237"/>
      <c r="G3" s="237"/>
    </row>
    <row r="4" spans="1:11" s="219" customFormat="1" ht="41.25" customHeight="1">
      <c r="A4" s="238" t="s">
        <v>277</v>
      </c>
      <c r="B4" s="238"/>
      <c r="C4" s="238"/>
      <c r="D4" s="238"/>
      <c r="E4" s="238"/>
      <c r="F4" s="238"/>
      <c r="G4" s="238"/>
      <c r="H4" s="218"/>
      <c r="I4" s="218"/>
      <c r="J4" s="218"/>
      <c r="K4" s="218"/>
    </row>
    <row r="5" spans="2:7" s="2" customFormat="1" ht="15.75">
      <c r="B5" s="7"/>
      <c r="C5" s="94"/>
      <c r="D5" s="7"/>
      <c r="E5" s="7"/>
      <c r="F5" s="236" t="s">
        <v>270</v>
      </c>
      <c r="G5" s="236"/>
    </row>
    <row r="6" spans="1:7" s="2" customFormat="1" ht="15.75">
      <c r="A6" s="228" t="s">
        <v>0</v>
      </c>
      <c r="B6" s="228" t="s">
        <v>9</v>
      </c>
      <c r="C6" s="235" t="s">
        <v>110</v>
      </c>
      <c r="D6" s="228" t="s">
        <v>221</v>
      </c>
      <c r="E6" s="223" t="s">
        <v>222</v>
      </c>
      <c r="F6" s="223"/>
      <c r="G6" s="228" t="s">
        <v>235</v>
      </c>
    </row>
    <row r="7" spans="1:7" s="2" customFormat="1" ht="15.75">
      <c r="A7" s="228"/>
      <c r="B7" s="228"/>
      <c r="C7" s="235"/>
      <c r="D7" s="228"/>
      <c r="E7" s="89" t="s">
        <v>73</v>
      </c>
      <c r="F7" s="89" t="s">
        <v>107</v>
      </c>
      <c r="G7" s="228"/>
    </row>
    <row r="8" spans="1:7" s="7" customFormat="1" ht="15.75">
      <c r="A8" s="14" t="s">
        <v>1</v>
      </c>
      <c r="B8" s="14" t="s">
        <v>2</v>
      </c>
      <c r="C8" s="95" t="s">
        <v>3</v>
      </c>
      <c r="D8" s="14" t="s">
        <v>4</v>
      </c>
      <c r="E8" s="14"/>
      <c r="F8" s="14"/>
      <c r="G8" s="14" t="s">
        <v>5</v>
      </c>
    </row>
    <row r="9" spans="1:7" s="2" customFormat="1" ht="21.75" customHeight="1">
      <c r="A9" s="44" t="s">
        <v>114</v>
      </c>
      <c r="B9" s="8" t="s">
        <v>115</v>
      </c>
      <c r="C9" s="8"/>
      <c r="D9" s="45">
        <f>SUM(D10+D13)</f>
        <v>83</v>
      </c>
      <c r="E9" s="45">
        <f>SUM(E10+E13)</f>
        <v>41</v>
      </c>
      <c r="F9" s="45">
        <f>SUM(F10+F13)</f>
        <v>42</v>
      </c>
      <c r="G9" s="138">
        <f>SUM(G10+G13)</f>
        <v>142.02</v>
      </c>
    </row>
    <row r="10" spans="1:7" s="1" customFormat="1" ht="67.5" customHeight="1">
      <c r="A10" s="18">
        <v>1</v>
      </c>
      <c r="B10" s="155" t="s">
        <v>236</v>
      </c>
      <c r="C10" s="156"/>
      <c r="D10" s="157">
        <f>SUM(D11:D12)</f>
        <v>76</v>
      </c>
      <c r="E10" s="157">
        <f>SUM(E11:E12)</f>
        <v>39</v>
      </c>
      <c r="F10" s="157">
        <f>SUM(F11:F12)</f>
        <v>37</v>
      </c>
      <c r="G10" s="158">
        <f>SUM(G11:G12)</f>
        <v>119.34</v>
      </c>
    </row>
    <row r="11" spans="1:7" ht="24.75" customHeight="1">
      <c r="A11" s="97" t="s">
        <v>133</v>
      </c>
      <c r="B11" s="98" t="s">
        <v>237</v>
      </c>
      <c r="C11" s="142">
        <f>540000/1000000</f>
        <v>0.54</v>
      </c>
      <c r="D11" s="154">
        <v>45</v>
      </c>
      <c r="E11" s="154">
        <v>23</v>
      </c>
      <c r="F11" s="154">
        <v>22</v>
      </c>
      <c r="G11" s="153">
        <v>85.05</v>
      </c>
    </row>
    <row r="12" spans="1:7" ht="31.5">
      <c r="A12" s="97" t="s">
        <v>134</v>
      </c>
      <c r="B12" s="100" t="s">
        <v>238</v>
      </c>
      <c r="C12" s="142">
        <f>540000/1000000</f>
        <v>0.54</v>
      </c>
      <c r="D12" s="154">
        <v>31</v>
      </c>
      <c r="E12" s="154">
        <v>16</v>
      </c>
      <c r="F12" s="154">
        <v>15</v>
      </c>
      <c r="G12" s="152">
        <v>34.29</v>
      </c>
    </row>
    <row r="13" spans="1:7" ht="51" customHeight="1">
      <c r="A13" s="91">
        <v>2</v>
      </c>
      <c r="B13" s="101" t="s">
        <v>239</v>
      </c>
      <c r="C13" s="99"/>
      <c r="D13" s="146">
        <f>SUM(D14:D15)</f>
        <v>7</v>
      </c>
      <c r="E13" s="146">
        <f>SUM(E14:E15)</f>
        <v>2</v>
      </c>
      <c r="F13" s="146">
        <f>SUM(F14:F15)</f>
        <v>5</v>
      </c>
      <c r="G13" s="151">
        <f>SUM(G14:G15)</f>
        <v>22.68</v>
      </c>
    </row>
    <row r="14" spans="1:7" ht="39" customHeight="1">
      <c r="A14" s="97" t="s">
        <v>133</v>
      </c>
      <c r="B14" s="98" t="s">
        <v>240</v>
      </c>
      <c r="C14" s="142">
        <v>0.54</v>
      </c>
      <c r="D14" s="146">
        <v>6</v>
      </c>
      <c r="E14" s="146">
        <v>1</v>
      </c>
      <c r="F14" s="146">
        <v>5</v>
      </c>
      <c r="G14" s="150">
        <f>D14*C14*6</f>
        <v>19.44</v>
      </c>
    </row>
    <row r="15" spans="1:7" ht="37.5" customHeight="1">
      <c r="A15" s="97" t="s">
        <v>134</v>
      </c>
      <c r="B15" s="100" t="s">
        <v>241</v>
      </c>
      <c r="C15" s="142">
        <v>0.54</v>
      </c>
      <c r="D15" s="146">
        <v>1</v>
      </c>
      <c r="E15" s="146">
        <v>1</v>
      </c>
      <c r="F15" s="146">
        <v>0</v>
      </c>
      <c r="G15" s="150">
        <f>C15*D15*6</f>
        <v>3.24</v>
      </c>
    </row>
    <row r="16" spans="1:7" ht="69.75" customHeight="1">
      <c r="A16" s="97" t="s">
        <v>136</v>
      </c>
      <c r="B16" s="102" t="s">
        <v>242</v>
      </c>
      <c r="C16" s="142"/>
      <c r="D16" s="146">
        <v>0</v>
      </c>
      <c r="E16" s="146">
        <v>0</v>
      </c>
      <c r="F16" s="146">
        <v>0</v>
      </c>
      <c r="G16" s="146">
        <v>0</v>
      </c>
    </row>
    <row r="17" spans="1:7" ht="39.75" customHeight="1">
      <c r="A17" s="103" t="s">
        <v>243</v>
      </c>
      <c r="B17" s="104" t="s">
        <v>244</v>
      </c>
      <c r="C17" s="142">
        <v>0.54</v>
      </c>
      <c r="D17" s="146">
        <v>0</v>
      </c>
      <c r="E17" s="146">
        <v>0</v>
      </c>
      <c r="F17" s="146">
        <v>0</v>
      </c>
      <c r="G17" s="146">
        <v>0</v>
      </c>
    </row>
    <row r="18" spans="1:7" ht="37.5" customHeight="1">
      <c r="A18" s="103" t="s">
        <v>243</v>
      </c>
      <c r="B18" s="102" t="s">
        <v>245</v>
      </c>
      <c r="C18" s="142">
        <v>0.54</v>
      </c>
      <c r="D18" s="146">
        <v>0</v>
      </c>
      <c r="E18" s="146">
        <v>0</v>
      </c>
      <c r="F18" s="146">
        <v>0</v>
      </c>
      <c r="G18" s="146">
        <v>0</v>
      </c>
    </row>
    <row r="19" spans="1:7" ht="56.25" customHeight="1">
      <c r="A19" s="103" t="s">
        <v>243</v>
      </c>
      <c r="B19" s="102" t="s">
        <v>246</v>
      </c>
      <c r="C19" s="142">
        <v>0.54</v>
      </c>
      <c r="D19" s="146">
        <v>0</v>
      </c>
      <c r="E19" s="146">
        <v>0</v>
      </c>
      <c r="F19" s="146">
        <v>0</v>
      </c>
      <c r="G19" s="146">
        <v>0</v>
      </c>
    </row>
    <row r="20" spans="1:7" ht="41.25" customHeight="1">
      <c r="A20" s="103" t="s">
        <v>243</v>
      </c>
      <c r="B20" s="104" t="s">
        <v>247</v>
      </c>
      <c r="C20" s="142">
        <v>0.54</v>
      </c>
      <c r="D20" s="146">
        <v>0</v>
      </c>
      <c r="E20" s="146">
        <v>0</v>
      </c>
      <c r="F20" s="146">
        <v>0</v>
      </c>
      <c r="G20" s="146">
        <v>0</v>
      </c>
    </row>
    <row r="21" spans="1:7" ht="148.5" customHeight="1">
      <c r="A21" s="91">
        <v>3</v>
      </c>
      <c r="B21" s="101" t="s">
        <v>248</v>
      </c>
      <c r="C21" s="143">
        <v>0.54</v>
      </c>
      <c r="D21" s="146">
        <v>0</v>
      </c>
      <c r="E21" s="146">
        <v>0</v>
      </c>
      <c r="F21" s="146">
        <v>0</v>
      </c>
      <c r="G21" s="146">
        <v>0</v>
      </c>
    </row>
    <row r="22" spans="1:7" s="149" customFormat="1" ht="39.75" customHeight="1">
      <c r="A22" s="91">
        <v>4</v>
      </c>
      <c r="B22" s="101" t="s">
        <v>249</v>
      </c>
      <c r="C22" s="147"/>
      <c r="D22" s="148">
        <v>0</v>
      </c>
      <c r="E22" s="148">
        <v>0</v>
      </c>
      <c r="F22" s="148">
        <v>0</v>
      </c>
      <c r="G22" s="148">
        <v>0</v>
      </c>
    </row>
    <row r="23" spans="1:7" ht="89.25" customHeight="1">
      <c r="A23" s="97" t="s">
        <v>133</v>
      </c>
      <c r="B23" s="100" t="s">
        <v>250</v>
      </c>
      <c r="C23" s="144"/>
      <c r="D23" s="146">
        <v>0</v>
      </c>
      <c r="E23" s="146">
        <v>0</v>
      </c>
      <c r="F23" s="146">
        <v>0</v>
      </c>
      <c r="G23" s="146">
        <v>0</v>
      </c>
    </row>
    <row r="24" spans="1:7" ht="24" customHeight="1">
      <c r="A24" s="105" t="s">
        <v>243</v>
      </c>
      <c r="B24" s="106" t="s">
        <v>251</v>
      </c>
      <c r="C24" s="145">
        <v>0.54</v>
      </c>
      <c r="D24" s="96">
        <v>0</v>
      </c>
      <c r="E24" s="96">
        <v>0</v>
      </c>
      <c r="F24" s="96">
        <v>0</v>
      </c>
      <c r="G24" s="96">
        <v>0</v>
      </c>
    </row>
    <row r="25" spans="1:7" ht="26.25" customHeight="1">
      <c r="A25" s="105" t="s">
        <v>243</v>
      </c>
      <c r="B25" s="107" t="s">
        <v>225</v>
      </c>
      <c r="C25" s="144">
        <v>0.72</v>
      </c>
      <c r="D25" s="96">
        <v>0</v>
      </c>
      <c r="E25" s="96">
        <v>0</v>
      </c>
      <c r="F25" s="96">
        <v>0</v>
      </c>
      <c r="G25" s="96">
        <v>0</v>
      </c>
    </row>
    <row r="26" spans="1:7" ht="103.5" customHeight="1">
      <c r="A26" s="48" t="s">
        <v>134</v>
      </c>
      <c r="B26" s="108" t="s">
        <v>252</v>
      </c>
      <c r="C26" s="142">
        <v>0.36</v>
      </c>
      <c r="D26" s="146">
        <v>0</v>
      </c>
      <c r="E26" s="146">
        <v>0</v>
      </c>
      <c r="F26" s="146">
        <v>0</v>
      </c>
      <c r="G26" s="146">
        <v>0</v>
      </c>
    </row>
    <row r="27" spans="1:7" s="13" customFormat="1" ht="41.25" customHeight="1">
      <c r="A27" s="44" t="s">
        <v>141</v>
      </c>
      <c r="B27" s="8" t="s">
        <v>142</v>
      </c>
      <c r="C27" s="8"/>
      <c r="D27" s="45">
        <v>0</v>
      </c>
      <c r="E27" s="9">
        <v>0</v>
      </c>
      <c r="F27" s="45">
        <v>0</v>
      </c>
      <c r="G27" s="45">
        <v>0</v>
      </c>
    </row>
    <row r="28" spans="1:7" ht="135.75" customHeight="1">
      <c r="A28" s="96"/>
      <c r="B28" s="100" t="s">
        <v>253</v>
      </c>
      <c r="C28" s="142">
        <f>540000/1000000</f>
        <v>0.54</v>
      </c>
      <c r="D28" s="146">
        <v>0</v>
      </c>
      <c r="E28" s="146">
        <v>0</v>
      </c>
      <c r="F28" s="146">
        <v>0</v>
      </c>
      <c r="G28" s="146">
        <v>0</v>
      </c>
    </row>
    <row r="29" spans="1:7" s="47" customFormat="1" ht="40.5" customHeight="1">
      <c r="A29" s="46" t="s">
        <v>146</v>
      </c>
      <c r="B29" s="8" t="s">
        <v>254</v>
      </c>
      <c r="C29" s="109">
        <v>67050</v>
      </c>
      <c r="D29" s="45">
        <v>0</v>
      </c>
      <c r="E29" s="4">
        <v>0</v>
      </c>
      <c r="F29" s="45">
        <v>0</v>
      </c>
      <c r="G29" s="45">
        <v>0</v>
      </c>
    </row>
    <row r="30" spans="1:7" s="47" customFormat="1" ht="40.5" customHeight="1">
      <c r="A30" s="46" t="s">
        <v>149</v>
      </c>
      <c r="B30" s="8" t="s">
        <v>255</v>
      </c>
      <c r="C30" s="110">
        <v>7200000</v>
      </c>
      <c r="D30" s="45">
        <v>0</v>
      </c>
      <c r="E30" s="4">
        <v>0</v>
      </c>
      <c r="F30" s="45">
        <v>0</v>
      </c>
      <c r="G30" s="45">
        <v>0</v>
      </c>
    </row>
    <row r="32" spans="4:6" s="75" customFormat="1" ht="15.75" customHeight="1">
      <c r="D32" s="77"/>
      <c r="F32" s="76"/>
    </row>
    <row r="33" spans="5:6" s="75" customFormat="1" ht="15.75" customHeight="1">
      <c r="E33" s="78"/>
      <c r="F33" s="78"/>
    </row>
  </sheetData>
  <sheetProtection/>
  <mergeCells count="12">
    <mergeCell ref="F5:G5"/>
    <mergeCell ref="A1:B1"/>
    <mergeCell ref="E1:G1"/>
    <mergeCell ref="A2:C2"/>
    <mergeCell ref="A3:G3"/>
    <mergeCell ref="A4:G4"/>
    <mergeCell ref="G6:G7"/>
    <mergeCell ref="A6:A7"/>
    <mergeCell ref="B6:B7"/>
    <mergeCell ref="C6:C7"/>
    <mergeCell ref="D6:D7"/>
    <mergeCell ref="E6:F6"/>
  </mergeCells>
  <printOptions/>
  <pageMargins left="0.5" right="0" top="0.5" bottom="0.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G45"/>
  <sheetViews>
    <sheetView zoomScalePageLayoutView="0" workbookViewId="0" topLeftCell="A4">
      <selection activeCell="A6" sqref="A6:D6"/>
    </sheetView>
  </sheetViews>
  <sheetFormatPr defaultColWidth="9.00390625" defaultRowHeight="15.75"/>
  <cols>
    <col min="1" max="1" width="4.50390625" style="0" customWidth="1"/>
    <col min="2" max="2" width="35.125" style="0" bestFit="1" customWidth="1"/>
    <col min="3" max="3" width="13.00390625" style="0" customWidth="1"/>
    <col min="4" max="4" width="27.50390625" style="0" customWidth="1"/>
    <col min="240" max="240" width="4.50390625" style="0" customWidth="1"/>
    <col min="241" max="241" width="44.625" style="0" customWidth="1"/>
    <col min="242" max="242" width="15.00390625" style="0" customWidth="1"/>
    <col min="245" max="245" width="3.75390625" style="0" customWidth="1"/>
  </cols>
  <sheetData>
    <row r="1" spans="1:4" s="2" customFormat="1" ht="42" customHeight="1">
      <c r="A1" s="230" t="s">
        <v>274</v>
      </c>
      <c r="B1" s="231"/>
      <c r="C1" s="5"/>
      <c r="D1" s="41" t="s">
        <v>104</v>
      </c>
    </row>
    <row r="2" spans="1:4" s="2" customFormat="1" ht="28.5" customHeight="1">
      <c r="A2" s="242"/>
      <c r="B2" s="243"/>
      <c r="C2" s="6"/>
      <c r="D2" s="43" t="s">
        <v>109</v>
      </c>
    </row>
    <row r="3" spans="1:4" ht="11.25" customHeight="1">
      <c r="A3" s="16"/>
      <c r="B3" s="16"/>
      <c r="C3" s="15"/>
      <c r="D3" s="15"/>
    </row>
    <row r="4" spans="1:4" ht="17.25" customHeight="1">
      <c r="A4" s="244" t="s">
        <v>16</v>
      </c>
      <c r="B4" s="244"/>
      <c r="C4" s="244"/>
      <c r="D4" s="244"/>
    </row>
    <row r="5" spans="1:4" ht="15.75">
      <c r="A5" s="244" t="s">
        <v>269</v>
      </c>
      <c r="B5" s="244"/>
      <c r="C5" s="244"/>
      <c r="D5" s="244"/>
    </row>
    <row r="6" spans="1:7" ht="36.75" customHeight="1">
      <c r="A6" s="246" t="s">
        <v>277</v>
      </c>
      <c r="B6" s="246"/>
      <c r="C6" s="246"/>
      <c r="D6" s="246"/>
      <c r="E6" s="220"/>
      <c r="F6" s="220"/>
      <c r="G6" s="220"/>
    </row>
    <row r="7" spans="1:4" ht="13.5" customHeight="1">
      <c r="A7" s="1"/>
      <c r="B7" s="17"/>
      <c r="C7" s="17"/>
      <c r="D7" s="17"/>
    </row>
    <row r="8" spans="1:4" ht="22.5" customHeight="1">
      <c r="A8" s="18" t="s">
        <v>17</v>
      </c>
      <c r="B8" s="18" t="s">
        <v>18</v>
      </c>
      <c r="C8" s="18" t="s">
        <v>19</v>
      </c>
      <c r="D8" s="18" t="s">
        <v>20</v>
      </c>
    </row>
    <row r="9" spans="1:4" s="1" customFormat="1" ht="21.75" customHeight="1">
      <c r="A9" s="18">
        <v>1</v>
      </c>
      <c r="B9" s="221" t="s">
        <v>21</v>
      </c>
      <c r="C9" s="124"/>
      <c r="D9" s="124"/>
    </row>
    <row r="10" spans="1:4" ht="19.5" customHeight="1">
      <c r="A10" s="19" t="s">
        <v>22</v>
      </c>
      <c r="B10" s="20" t="s">
        <v>23</v>
      </c>
      <c r="C10" s="19" t="s">
        <v>24</v>
      </c>
      <c r="D10" s="118">
        <v>0</v>
      </c>
    </row>
    <row r="11" spans="1:4" ht="19.5" customHeight="1">
      <c r="A11" s="19" t="s">
        <v>25</v>
      </c>
      <c r="B11" s="20" t="s">
        <v>26</v>
      </c>
      <c r="C11" s="19" t="s">
        <v>27</v>
      </c>
      <c r="D11" s="118">
        <v>0</v>
      </c>
    </row>
    <row r="12" spans="1:4" ht="19.5" customHeight="1">
      <c r="A12" s="19" t="s">
        <v>28</v>
      </c>
      <c r="B12" s="20" t="s">
        <v>29</v>
      </c>
      <c r="C12" s="19" t="s">
        <v>30</v>
      </c>
      <c r="D12" s="118">
        <v>0</v>
      </c>
    </row>
    <row r="13" spans="1:4" ht="19.5" customHeight="1">
      <c r="A13" s="19" t="s">
        <v>31</v>
      </c>
      <c r="B13" s="20" t="s">
        <v>32</v>
      </c>
      <c r="C13" s="19" t="s">
        <v>30</v>
      </c>
      <c r="D13" s="118">
        <v>0</v>
      </c>
    </row>
    <row r="14" spans="1:4" ht="19.5" customHeight="1">
      <c r="A14" s="19" t="s">
        <v>33</v>
      </c>
      <c r="B14" s="20" t="s">
        <v>34</v>
      </c>
      <c r="C14" s="19" t="s">
        <v>30</v>
      </c>
      <c r="D14" s="118">
        <v>0</v>
      </c>
    </row>
    <row r="15" spans="1:4" ht="19.5" customHeight="1">
      <c r="A15" s="19" t="s">
        <v>35</v>
      </c>
      <c r="B15" s="20" t="s">
        <v>36</v>
      </c>
      <c r="C15" s="19" t="s">
        <v>37</v>
      </c>
      <c r="D15" s="118">
        <v>0</v>
      </c>
    </row>
    <row r="16" spans="1:4" ht="19.5" customHeight="1">
      <c r="A16" s="19" t="s">
        <v>38</v>
      </c>
      <c r="B16" s="20" t="s">
        <v>39</v>
      </c>
      <c r="C16" s="19" t="s">
        <v>37</v>
      </c>
      <c r="D16" s="118">
        <v>2</v>
      </c>
    </row>
    <row r="17" spans="1:4" ht="19.5" customHeight="1">
      <c r="A17" s="19" t="s">
        <v>40</v>
      </c>
      <c r="B17" s="20" t="s">
        <v>41</v>
      </c>
      <c r="C17" s="19" t="s">
        <v>42</v>
      </c>
      <c r="D17" s="118">
        <v>0</v>
      </c>
    </row>
    <row r="18" spans="1:4" s="1" customFormat="1" ht="21" customHeight="1">
      <c r="A18" s="18">
        <v>2</v>
      </c>
      <c r="B18" s="221" t="s">
        <v>43</v>
      </c>
      <c r="C18" s="23"/>
      <c r="D18" s="23"/>
    </row>
    <row r="19" spans="1:4" ht="19.5" customHeight="1">
      <c r="A19" s="19" t="s">
        <v>13</v>
      </c>
      <c r="B19" s="20" t="s">
        <v>44</v>
      </c>
      <c r="C19" s="19" t="s">
        <v>24</v>
      </c>
      <c r="D19" s="118">
        <v>0</v>
      </c>
    </row>
    <row r="20" spans="1:4" ht="19.5" customHeight="1">
      <c r="A20" s="19" t="s">
        <v>14</v>
      </c>
      <c r="B20" s="20" t="s">
        <v>45</v>
      </c>
      <c r="C20" s="19" t="s">
        <v>27</v>
      </c>
      <c r="D20" s="118">
        <v>0</v>
      </c>
    </row>
    <row r="21" spans="1:4" ht="19.5" customHeight="1">
      <c r="A21" s="19" t="s">
        <v>15</v>
      </c>
      <c r="B21" s="20" t="s">
        <v>46</v>
      </c>
      <c r="C21" s="19" t="s">
        <v>30</v>
      </c>
      <c r="D21" s="118">
        <v>0</v>
      </c>
    </row>
    <row r="22" spans="1:4" ht="19.5" customHeight="1">
      <c r="A22" s="19" t="s">
        <v>47</v>
      </c>
      <c r="B22" s="20" t="s">
        <v>32</v>
      </c>
      <c r="C22" s="19" t="s">
        <v>30</v>
      </c>
      <c r="D22" s="118">
        <v>0</v>
      </c>
    </row>
    <row r="23" spans="1:4" ht="19.5" customHeight="1">
      <c r="A23" s="19" t="s">
        <v>48</v>
      </c>
      <c r="B23" s="20" t="s">
        <v>34</v>
      </c>
      <c r="C23" s="19" t="s">
        <v>30</v>
      </c>
      <c r="D23" s="118">
        <v>0</v>
      </c>
    </row>
    <row r="24" spans="1:4" ht="19.5" customHeight="1">
      <c r="A24" s="19" t="s">
        <v>49</v>
      </c>
      <c r="B24" s="20" t="s">
        <v>50</v>
      </c>
      <c r="C24" s="19" t="s">
        <v>51</v>
      </c>
      <c r="D24" s="118">
        <v>0</v>
      </c>
    </row>
    <row r="25" spans="1:4" ht="19.5" customHeight="1">
      <c r="A25" s="19" t="s">
        <v>52</v>
      </c>
      <c r="B25" s="20" t="s">
        <v>53</v>
      </c>
      <c r="C25" s="19" t="s">
        <v>51</v>
      </c>
      <c r="D25" s="118">
        <v>2</v>
      </c>
    </row>
    <row r="26" spans="1:4" ht="19.5" customHeight="1">
      <c r="A26" s="19" t="s">
        <v>54</v>
      </c>
      <c r="B26" s="20" t="s">
        <v>55</v>
      </c>
      <c r="C26" s="19" t="s">
        <v>42</v>
      </c>
      <c r="D26" s="118">
        <v>0</v>
      </c>
    </row>
    <row r="27" spans="1:4" ht="20.25" customHeight="1">
      <c r="A27" s="21">
        <v>3</v>
      </c>
      <c r="B27" s="22" t="s">
        <v>56</v>
      </c>
      <c r="C27" s="19"/>
      <c r="D27" s="118"/>
    </row>
    <row r="28" spans="1:4" ht="19.5" customHeight="1">
      <c r="A28" s="19" t="s">
        <v>57</v>
      </c>
      <c r="B28" s="20" t="s">
        <v>58</v>
      </c>
      <c r="C28" s="19" t="s">
        <v>59</v>
      </c>
      <c r="D28" s="118">
        <v>0</v>
      </c>
    </row>
    <row r="29" spans="1:4" ht="19.5" customHeight="1">
      <c r="A29" s="245"/>
      <c r="B29" s="20" t="s">
        <v>60</v>
      </c>
      <c r="C29" s="19"/>
      <c r="D29" s="118"/>
    </row>
    <row r="30" spans="1:4" ht="19.5" customHeight="1">
      <c r="A30" s="245"/>
      <c r="B30" s="20" t="s">
        <v>61</v>
      </c>
      <c r="C30" s="19" t="s">
        <v>59</v>
      </c>
      <c r="D30" s="118">
        <v>0</v>
      </c>
    </row>
    <row r="31" spans="1:4" ht="19.5" customHeight="1">
      <c r="A31" s="19"/>
      <c r="B31" s="20" t="s">
        <v>62</v>
      </c>
      <c r="C31" s="19" t="s">
        <v>59</v>
      </c>
      <c r="D31" s="118">
        <v>0</v>
      </c>
    </row>
    <row r="32" spans="1:4" ht="19.5" customHeight="1">
      <c r="A32" s="19"/>
      <c r="B32" s="20" t="s">
        <v>63</v>
      </c>
      <c r="C32" s="19" t="s">
        <v>59</v>
      </c>
      <c r="D32" s="118">
        <v>0</v>
      </c>
    </row>
    <row r="33" spans="1:4" ht="19.5" customHeight="1">
      <c r="A33" s="19" t="s">
        <v>64</v>
      </c>
      <c r="B33" s="20" t="s">
        <v>65</v>
      </c>
      <c r="C33" s="90" t="s">
        <v>271</v>
      </c>
      <c r="D33" s="118">
        <v>40</v>
      </c>
    </row>
    <row r="34" spans="1:4" ht="19.5" customHeight="1">
      <c r="A34" s="19"/>
      <c r="B34" s="20" t="s">
        <v>66</v>
      </c>
      <c r="C34" s="90" t="s">
        <v>271</v>
      </c>
      <c r="D34" s="118">
        <v>0</v>
      </c>
    </row>
    <row r="35" spans="1:4" ht="19.5" customHeight="1">
      <c r="A35" s="19"/>
      <c r="B35" s="20" t="s">
        <v>67</v>
      </c>
      <c r="C35" s="90" t="s">
        <v>271</v>
      </c>
      <c r="D35" s="118">
        <v>40</v>
      </c>
    </row>
    <row r="36" spans="1:4" ht="19.5" customHeight="1">
      <c r="A36" s="19"/>
      <c r="B36" s="20" t="s">
        <v>68</v>
      </c>
      <c r="C36" s="90" t="s">
        <v>271</v>
      </c>
      <c r="D36" s="118">
        <v>0</v>
      </c>
    </row>
    <row r="37" spans="3:4" ht="9" customHeight="1">
      <c r="C37" s="240" t="s">
        <v>69</v>
      </c>
      <c r="D37" s="240"/>
    </row>
    <row r="38" spans="3:4" ht="15.75">
      <c r="C38" s="3"/>
      <c r="D38" s="3"/>
    </row>
    <row r="39" spans="3:4" ht="15.75" customHeight="1">
      <c r="C39" s="241"/>
      <c r="D39" s="241"/>
    </row>
    <row r="40" spans="3:4" ht="15.75" customHeight="1">
      <c r="C40" s="239"/>
      <c r="D40" s="239"/>
    </row>
    <row r="41" spans="3:4" ht="15.75">
      <c r="C41" s="1"/>
      <c r="D41" s="1"/>
    </row>
    <row r="42" spans="3:4" ht="15.75">
      <c r="C42" s="1"/>
      <c r="D42" s="1"/>
    </row>
    <row r="43" spans="3:4" ht="15.75">
      <c r="C43" s="3"/>
      <c r="D43" s="3"/>
    </row>
    <row r="45" spans="3:4" ht="15.75">
      <c r="C45" s="1"/>
      <c r="D45" s="1"/>
    </row>
  </sheetData>
  <sheetProtection/>
  <mergeCells count="9">
    <mergeCell ref="C40:D40"/>
    <mergeCell ref="C37:D37"/>
    <mergeCell ref="C39:D39"/>
    <mergeCell ref="A1:B1"/>
    <mergeCell ref="A2:B2"/>
    <mergeCell ref="A4:D4"/>
    <mergeCell ref="A5:D5"/>
    <mergeCell ref="A29:A30"/>
    <mergeCell ref="A6:D6"/>
  </mergeCells>
  <printOptions horizontalCentered="1"/>
  <pageMargins left="0.35433070866141736" right="0.35433070866141736"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K58"/>
  <sheetViews>
    <sheetView zoomScalePageLayoutView="0" workbookViewId="0" topLeftCell="A1">
      <selection activeCell="A5" sqref="A5:F5"/>
    </sheetView>
  </sheetViews>
  <sheetFormatPr defaultColWidth="9.00390625" defaultRowHeight="15.75"/>
  <cols>
    <col min="1" max="1" width="5.00390625" style="0" customWidth="1"/>
    <col min="2" max="2" width="49.50390625" style="0" customWidth="1"/>
    <col min="3" max="3" width="8.25390625" style="0" customWidth="1"/>
  </cols>
  <sheetData>
    <row r="1" spans="1:6" s="2" customFormat="1" ht="38.25" customHeight="1">
      <c r="A1" s="230" t="s">
        <v>274</v>
      </c>
      <c r="B1" s="231"/>
      <c r="C1" s="5"/>
      <c r="D1" s="227" t="s">
        <v>273</v>
      </c>
      <c r="E1" s="227"/>
      <c r="F1" s="227"/>
    </row>
    <row r="2" spans="1:6" s="2" customFormat="1" ht="17.25" customHeight="1">
      <c r="A2" s="242"/>
      <c r="B2" s="243"/>
      <c r="C2" s="6"/>
      <c r="D2" s="232" t="s">
        <v>154</v>
      </c>
      <c r="E2" s="232"/>
      <c r="F2" s="232"/>
    </row>
    <row r="3" spans="1:6" s="1" customFormat="1" ht="13.5" customHeight="1">
      <c r="A3" s="244" t="s">
        <v>8</v>
      </c>
      <c r="B3" s="244"/>
      <c r="C3" s="244"/>
      <c r="D3" s="244"/>
      <c r="E3" s="244"/>
      <c r="F3" s="244"/>
    </row>
    <row r="4" spans="1:6" s="1" customFormat="1" ht="21" customHeight="1">
      <c r="A4" s="244" t="s">
        <v>272</v>
      </c>
      <c r="B4" s="244"/>
      <c r="C4" s="244"/>
      <c r="D4" s="244"/>
      <c r="E4" s="244"/>
      <c r="F4" s="244"/>
    </row>
    <row r="5" spans="1:11" s="1" customFormat="1" ht="39" customHeight="1">
      <c r="A5" s="255" t="s">
        <v>278</v>
      </c>
      <c r="B5" s="255"/>
      <c r="C5" s="255"/>
      <c r="D5" s="255"/>
      <c r="E5" s="255"/>
      <c r="F5" s="255"/>
      <c r="G5" s="218"/>
      <c r="H5" s="218"/>
      <c r="I5" s="218"/>
      <c r="J5" s="218"/>
      <c r="K5" s="218"/>
    </row>
    <row r="6" spans="1:11" s="1" customFormat="1" ht="12" customHeight="1">
      <c r="A6" s="247" t="s">
        <v>70</v>
      </c>
      <c r="B6" s="247" t="s">
        <v>18</v>
      </c>
      <c r="C6" s="247" t="s">
        <v>155</v>
      </c>
      <c r="D6" s="250" t="s">
        <v>71</v>
      </c>
      <c r="E6" s="253" t="s">
        <v>72</v>
      </c>
      <c r="F6" s="254"/>
      <c r="G6" s="222"/>
      <c r="H6" s="222"/>
      <c r="I6" s="222"/>
      <c r="J6" s="222"/>
      <c r="K6" s="222"/>
    </row>
    <row r="7" spans="1:6" s="1" customFormat="1" ht="15.75">
      <c r="A7" s="248"/>
      <c r="B7" s="248"/>
      <c r="C7" s="248"/>
      <c r="D7" s="251"/>
      <c r="E7" s="253"/>
      <c r="F7" s="253"/>
    </row>
    <row r="8" spans="1:6" s="1" customFormat="1" ht="15.75">
      <c r="A8" s="249"/>
      <c r="B8" s="249"/>
      <c r="C8" s="249"/>
      <c r="D8" s="252"/>
      <c r="E8" s="92" t="s">
        <v>73</v>
      </c>
      <c r="F8" s="92" t="s">
        <v>74</v>
      </c>
    </row>
    <row r="9" spans="1:6" s="1" customFormat="1" ht="27" customHeight="1">
      <c r="A9" s="23">
        <v>1</v>
      </c>
      <c r="B9" s="49" t="s">
        <v>156</v>
      </c>
      <c r="C9" s="23" t="s">
        <v>30</v>
      </c>
      <c r="D9" s="50">
        <v>10647</v>
      </c>
      <c r="E9" s="51">
        <v>5432</v>
      </c>
      <c r="F9" s="51">
        <v>5215</v>
      </c>
    </row>
    <row r="10" spans="1:6" s="1" customFormat="1" ht="24" customHeight="1">
      <c r="A10" s="23">
        <v>2</v>
      </c>
      <c r="B10" s="49" t="s">
        <v>157</v>
      </c>
      <c r="C10" s="23" t="s">
        <v>30</v>
      </c>
      <c r="D10" s="50">
        <v>56</v>
      </c>
      <c r="E10" s="51">
        <v>13</v>
      </c>
      <c r="F10" s="51">
        <v>43</v>
      </c>
    </row>
    <row r="11" spans="1:6" s="1" customFormat="1" ht="27.75" customHeight="1">
      <c r="A11" s="23">
        <v>3</v>
      </c>
      <c r="B11" s="11" t="s">
        <v>158</v>
      </c>
      <c r="C11" s="23" t="s">
        <v>30</v>
      </c>
      <c r="D11" s="50">
        <v>20</v>
      </c>
      <c r="E11" s="51">
        <v>0</v>
      </c>
      <c r="F11" s="51">
        <v>20</v>
      </c>
    </row>
    <row r="12" spans="1:6" s="1" customFormat="1" ht="24" customHeight="1">
      <c r="A12" s="23">
        <v>4</v>
      </c>
      <c r="B12" s="49" t="s">
        <v>75</v>
      </c>
      <c r="C12" s="23" t="s">
        <v>30</v>
      </c>
      <c r="D12" s="162">
        <v>461</v>
      </c>
      <c r="E12" s="162">
        <v>248</v>
      </c>
      <c r="F12" s="162">
        <v>213</v>
      </c>
    </row>
    <row r="13" spans="1:6" s="1" customFormat="1" ht="28.5" customHeight="1">
      <c r="A13" s="23">
        <v>5</v>
      </c>
      <c r="B13" s="49" t="s">
        <v>159</v>
      </c>
      <c r="C13" s="23" t="s">
        <v>30</v>
      </c>
      <c r="D13" s="50">
        <v>986</v>
      </c>
      <c r="E13" s="51">
        <v>537</v>
      </c>
      <c r="F13" s="51">
        <v>449</v>
      </c>
    </row>
    <row r="14" spans="1:6" s="1" customFormat="1" ht="28.5" customHeight="1">
      <c r="A14" s="23">
        <v>6</v>
      </c>
      <c r="B14" s="49" t="s">
        <v>160</v>
      </c>
      <c r="C14" s="23" t="s">
        <v>30</v>
      </c>
      <c r="D14" s="50">
        <v>547</v>
      </c>
      <c r="E14" s="51">
        <v>276</v>
      </c>
      <c r="F14" s="51">
        <v>271</v>
      </c>
    </row>
    <row r="15" spans="1:6" s="1" customFormat="1" ht="23.25" customHeight="1">
      <c r="A15" s="23">
        <v>7</v>
      </c>
      <c r="B15" s="49" t="s">
        <v>161</v>
      </c>
      <c r="C15" s="23" t="s">
        <v>30</v>
      </c>
      <c r="D15" s="50">
        <f>SUM(D16+D17+D19+D20)</f>
        <v>2009</v>
      </c>
      <c r="E15" s="50">
        <f>SUM(E16+E17+E19+E20)</f>
        <v>890</v>
      </c>
      <c r="F15" s="50">
        <f>SUM(F16+F17+F19+F20)</f>
        <v>1119</v>
      </c>
    </row>
    <row r="16" spans="1:6" s="17" customFormat="1" ht="37.5" customHeight="1">
      <c r="A16" s="79" t="s">
        <v>162</v>
      </c>
      <c r="B16" s="52" t="s">
        <v>163</v>
      </c>
      <c r="C16" s="79" t="s">
        <v>30</v>
      </c>
      <c r="D16" s="80">
        <v>20</v>
      </c>
      <c r="E16" s="81">
        <v>0</v>
      </c>
      <c r="F16" s="81">
        <v>20</v>
      </c>
    </row>
    <row r="17" spans="1:6" s="17" customFormat="1" ht="30.75" customHeight="1">
      <c r="A17" s="79" t="s">
        <v>164</v>
      </c>
      <c r="B17" s="52" t="s">
        <v>165</v>
      </c>
      <c r="C17" s="79" t="s">
        <v>30</v>
      </c>
      <c r="D17" s="213">
        <v>1519</v>
      </c>
      <c r="E17" s="214">
        <v>667</v>
      </c>
      <c r="F17" s="215">
        <v>852</v>
      </c>
    </row>
    <row r="18" spans="1:6" s="1" customFormat="1" ht="22.5" customHeight="1">
      <c r="A18" s="23"/>
      <c r="B18" s="52" t="s">
        <v>166</v>
      </c>
      <c r="C18" s="23"/>
      <c r="D18" s="50">
        <v>38</v>
      </c>
      <c r="E18" s="51">
        <v>17</v>
      </c>
      <c r="F18" s="51">
        <v>21</v>
      </c>
    </row>
    <row r="19" spans="1:6" s="17" customFormat="1" ht="24.75" customHeight="1">
      <c r="A19" s="79" t="s">
        <v>167</v>
      </c>
      <c r="B19" s="52" t="s">
        <v>168</v>
      </c>
      <c r="C19" s="79" t="s">
        <v>30</v>
      </c>
      <c r="D19" s="80">
        <v>469</v>
      </c>
      <c r="E19" s="81">
        <v>222</v>
      </c>
      <c r="F19" s="81">
        <v>247</v>
      </c>
    </row>
    <row r="20" spans="1:6" s="17" customFormat="1" ht="22.5" customHeight="1">
      <c r="A20" s="79" t="s">
        <v>169</v>
      </c>
      <c r="B20" s="52" t="s">
        <v>170</v>
      </c>
      <c r="C20" s="79" t="s">
        <v>30</v>
      </c>
      <c r="D20" s="80">
        <v>1</v>
      </c>
      <c r="E20" s="81">
        <v>1</v>
      </c>
      <c r="F20" s="81">
        <v>0</v>
      </c>
    </row>
    <row r="21" spans="1:6" s="1" customFormat="1" ht="29.25" customHeight="1">
      <c r="A21" s="23">
        <v>8</v>
      </c>
      <c r="B21" s="49" t="s">
        <v>171</v>
      </c>
      <c r="C21" s="23" t="s">
        <v>30</v>
      </c>
      <c r="D21" s="50">
        <v>0</v>
      </c>
      <c r="E21" s="51">
        <v>0</v>
      </c>
      <c r="F21" s="51">
        <v>0</v>
      </c>
    </row>
    <row r="22" spans="1:6" s="1" customFormat="1" ht="36" customHeight="1">
      <c r="A22" s="23">
        <v>9</v>
      </c>
      <c r="B22" s="49" t="s">
        <v>172</v>
      </c>
      <c r="C22" s="23" t="s">
        <v>30</v>
      </c>
      <c r="D22" s="50">
        <v>0</v>
      </c>
      <c r="E22" s="51">
        <v>0</v>
      </c>
      <c r="F22" s="51">
        <v>0</v>
      </c>
    </row>
    <row r="23" spans="1:6" s="1" customFormat="1" ht="25.5" customHeight="1">
      <c r="A23" s="23">
        <v>10</v>
      </c>
      <c r="B23" s="49" t="s">
        <v>173</v>
      </c>
      <c r="C23" s="23" t="s">
        <v>30</v>
      </c>
      <c r="D23" s="50">
        <v>10399</v>
      </c>
      <c r="E23" s="51">
        <v>5237</v>
      </c>
      <c r="F23" s="51">
        <v>5162</v>
      </c>
    </row>
    <row r="24" spans="1:6" s="1" customFormat="1" ht="21.75" customHeight="1">
      <c r="A24" s="23">
        <v>11</v>
      </c>
      <c r="B24" s="49" t="s">
        <v>174</v>
      </c>
      <c r="C24" s="23" t="s">
        <v>30</v>
      </c>
      <c r="D24" s="50">
        <v>954</v>
      </c>
      <c r="E24" s="51">
        <v>426</v>
      </c>
      <c r="F24" s="51">
        <v>528</v>
      </c>
    </row>
    <row r="25" spans="1:6" s="1" customFormat="1" ht="23.25" customHeight="1">
      <c r="A25" s="23">
        <v>12</v>
      </c>
      <c r="B25" s="11" t="s">
        <v>175</v>
      </c>
      <c r="C25" s="23" t="s">
        <v>30</v>
      </c>
      <c r="D25" s="50">
        <v>0</v>
      </c>
      <c r="E25" s="51">
        <v>0</v>
      </c>
      <c r="F25" s="51">
        <v>0</v>
      </c>
    </row>
    <row r="26" spans="1:6" s="1" customFormat="1" ht="35.25" customHeight="1">
      <c r="A26" s="23">
        <v>13</v>
      </c>
      <c r="B26" s="49" t="s">
        <v>176</v>
      </c>
      <c r="C26" s="23" t="s">
        <v>177</v>
      </c>
      <c r="D26" s="50">
        <v>0</v>
      </c>
      <c r="E26" s="51">
        <v>0</v>
      </c>
      <c r="F26" s="51">
        <v>0</v>
      </c>
    </row>
    <row r="27" spans="1:6" s="1" customFormat="1" ht="18" customHeight="1">
      <c r="A27" s="23"/>
      <c r="B27" s="52" t="s">
        <v>178</v>
      </c>
      <c r="C27" s="23"/>
      <c r="D27" s="50"/>
      <c r="E27" s="51"/>
      <c r="F27" s="51"/>
    </row>
    <row r="28" spans="1:6" s="17" customFormat="1" ht="52.5" customHeight="1">
      <c r="A28" s="79"/>
      <c r="B28" s="52" t="s">
        <v>179</v>
      </c>
      <c r="C28" s="79" t="s">
        <v>177</v>
      </c>
      <c r="D28" s="80">
        <v>0</v>
      </c>
      <c r="E28" s="81">
        <v>0</v>
      </c>
      <c r="F28" s="81">
        <v>0</v>
      </c>
    </row>
    <row r="29" spans="1:6" s="17" customFormat="1" ht="36.75" customHeight="1">
      <c r="A29" s="79"/>
      <c r="B29" s="52" t="s">
        <v>180</v>
      </c>
      <c r="C29" s="79" t="s">
        <v>27</v>
      </c>
      <c r="D29" s="80">
        <v>0</v>
      </c>
      <c r="E29" s="81">
        <v>0</v>
      </c>
      <c r="F29" s="81"/>
    </row>
    <row r="30" spans="1:6" s="1" customFormat="1" ht="42.75" customHeight="1">
      <c r="A30" s="23" t="s">
        <v>181</v>
      </c>
      <c r="B30" s="49" t="s">
        <v>182</v>
      </c>
      <c r="C30" s="23" t="s">
        <v>183</v>
      </c>
      <c r="D30" s="50">
        <v>0</v>
      </c>
      <c r="E30" s="51">
        <v>0</v>
      </c>
      <c r="F30" s="51">
        <v>0</v>
      </c>
    </row>
    <row r="31" spans="1:6" s="17" customFormat="1" ht="31.5" customHeight="1">
      <c r="A31" s="79"/>
      <c r="B31" s="52" t="s">
        <v>184</v>
      </c>
      <c r="C31" s="79" t="s">
        <v>27</v>
      </c>
      <c r="D31" s="80">
        <v>0</v>
      </c>
      <c r="E31" s="81">
        <v>0</v>
      </c>
      <c r="F31" s="81"/>
    </row>
    <row r="32" spans="1:6" s="1" customFormat="1" ht="18" customHeight="1">
      <c r="A32" s="23" t="s">
        <v>185</v>
      </c>
      <c r="B32" s="49" t="s">
        <v>186</v>
      </c>
      <c r="C32" s="23" t="s">
        <v>30</v>
      </c>
      <c r="D32" s="50"/>
      <c r="E32" s="51"/>
      <c r="F32" s="51"/>
    </row>
    <row r="33" spans="1:6" s="17" customFormat="1" ht="16.5" customHeight="1">
      <c r="A33" s="79"/>
      <c r="B33" s="52" t="s">
        <v>231</v>
      </c>
      <c r="C33" s="79" t="s">
        <v>30</v>
      </c>
      <c r="D33" s="80">
        <v>12</v>
      </c>
      <c r="E33" s="81">
        <v>5</v>
      </c>
      <c r="F33" s="81">
        <v>7</v>
      </c>
    </row>
    <row r="34" spans="1:6" s="17" customFormat="1" ht="15" customHeight="1">
      <c r="A34" s="79"/>
      <c r="B34" s="52" t="s">
        <v>187</v>
      </c>
      <c r="C34" s="79" t="s">
        <v>30</v>
      </c>
      <c r="D34" s="80">
        <v>76</v>
      </c>
      <c r="E34" s="81">
        <v>32</v>
      </c>
      <c r="F34" s="81">
        <v>44</v>
      </c>
    </row>
    <row r="35" spans="1:6" s="17" customFormat="1" ht="15" customHeight="1">
      <c r="A35" s="79"/>
      <c r="B35" s="52" t="s">
        <v>188</v>
      </c>
      <c r="C35" s="79" t="s">
        <v>30</v>
      </c>
      <c r="D35" s="80">
        <v>21</v>
      </c>
      <c r="E35" s="81">
        <v>8</v>
      </c>
      <c r="F35" s="81">
        <v>13</v>
      </c>
    </row>
    <row r="36" spans="1:6" s="17" customFormat="1" ht="16.5" customHeight="1">
      <c r="A36" s="79"/>
      <c r="B36" s="52" t="s">
        <v>189</v>
      </c>
      <c r="C36" s="79" t="s">
        <v>190</v>
      </c>
      <c r="D36" s="80">
        <v>1043</v>
      </c>
      <c r="E36" s="81">
        <v>467</v>
      </c>
      <c r="F36" s="81">
        <v>576</v>
      </c>
    </row>
    <row r="37" spans="1:6" s="1" customFormat="1" ht="24.75" customHeight="1">
      <c r="A37" s="23" t="s">
        <v>191</v>
      </c>
      <c r="B37" s="49" t="s">
        <v>192</v>
      </c>
      <c r="C37" s="23" t="s">
        <v>30</v>
      </c>
      <c r="D37" s="50">
        <v>7486</v>
      </c>
      <c r="E37" s="51">
        <v>4037</v>
      </c>
      <c r="F37" s="51">
        <v>3449</v>
      </c>
    </row>
    <row r="38" spans="1:6" s="1" customFormat="1" ht="36" customHeight="1">
      <c r="A38" s="23" t="s">
        <v>193</v>
      </c>
      <c r="B38" s="108" t="s">
        <v>194</v>
      </c>
      <c r="C38" s="23" t="s">
        <v>30</v>
      </c>
      <c r="D38" s="50">
        <v>25</v>
      </c>
      <c r="E38" s="51">
        <v>18</v>
      </c>
      <c r="F38" s="51">
        <v>7</v>
      </c>
    </row>
    <row r="39" spans="1:6" s="1" customFormat="1" ht="36.75" customHeight="1">
      <c r="A39" s="23" t="s">
        <v>195</v>
      </c>
      <c r="B39" s="108" t="s">
        <v>196</v>
      </c>
      <c r="C39" s="23" t="s">
        <v>30</v>
      </c>
      <c r="D39" s="50">
        <v>13</v>
      </c>
      <c r="E39" s="51">
        <v>11</v>
      </c>
      <c r="F39" s="51">
        <v>2</v>
      </c>
    </row>
    <row r="40" spans="1:6" s="1" customFormat="1" ht="33.75" customHeight="1">
      <c r="A40" s="23" t="s">
        <v>197</v>
      </c>
      <c r="B40" s="108" t="s">
        <v>198</v>
      </c>
      <c r="C40" s="23" t="s">
        <v>199</v>
      </c>
      <c r="D40" s="50">
        <v>3</v>
      </c>
      <c r="E40" s="51" t="s">
        <v>147</v>
      </c>
      <c r="F40" s="51" t="s">
        <v>147</v>
      </c>
    </row>
    <row r="41" spans="1:6" s="1" customFormat="1" ht="19.5" customHeight="1">
      <c r="A41" s="23" t="s">
        <v>200</v>
      </c>
      <c r="B41" s="108" t="s">
        <v>201</v>
      </c>
      <c r="C41" s="23" t="s">
        <v>202</v>
      </c>
      <c r="D41" s="50">
        <v>3</v>
      </c>
      <c r="E41" s="51" t="s">
        <v>147</v>
      </c>
      <c r="F41" s="51" t="s">
        <v>147</v>
      </c>
    </row>
    <row r="42" spans="1:6" s="17" customFormat="1" ht="18" customHeight="1">
      <c r="A42" s="79"/>
      <c r="B42" s="114" t="s">
        <v>232</v>
      </c>
      <c r="C42" s="79" t="s">
        <v>202</v>
      </c>
      <c r="D42" s="80">
        <v>3</v>
      </c>
      <c r="E42" s="81" t="s">
        <v>147</v>
      </c>
      <c r="F42" s="81" t="s">
        <v>147</v>
      </c>
    </row>
    <row r="43" spans="1:6" s="1" customFormat="1" ht="38.25" customHeight="1">
      <c r="A43" s="23" t="s">
        <v>203</v>
      </c>
      <c r="B43" s="49" t="s">
        <v>204</v>
      </c>
      <c r="C43" s="23" t="s">
        <v>205</v>
      </c>
      <c r="D43" s="50">
        <v>89</v>
      </c>
      <c r="E43" s="51">
        <v>58</v>
      </c>
      <c r="F43" s="51">
        <v>31</v>
      </c>
    </row>
    <row r="44" spans="1:6" s="17" customFormat="1" ht="17.25" customHeight="1">
      <c r="A44" s="79"/>
      <c r="B44" s="52" t="s">
        <v>232</v>
      </c>
      <c r="C44" s="79" t="s">
        <v>30</v>
      </c>
      <c r="D44" s="80">
        <v>89</v>
      </c>
      <c r="E44" s="81">
        <v>58</v>
      </c>
      <c r="F44" s="81">
        <v>31</v>
      </c>
    </row>
    <row r="45" spans="1:6" s="1" customFormat="1" ht="21" customHeight="1">
      <c r="A45" s="23" t="s">
        <v>206</v>
      </c>
      <c r="B45" s="49" t="s">
        <v>207</v>
      </c>
      <c r="C45" s="23" t="s">
        <v>30</v>
      </c>
      <c r="D45" s="50">
        <v>0</v>
      </c>
      <c r="E45" s="51">
        <v>0</v>
      </c>
      <c r="F45" s="51">
        <v>0</v>
      </c>
    </row>
    <row r="46" spans="1:6" s="1" customFormat="1" ht="38.25" customHeight="1">
      <c r="A46" s="23" t="s">
        <v>208</v>
      </c>
      <c r="B46" s="49" t="s">
        <v>209</v>
      </c>
      <c r="C46" s="23" t="s">
        <v>210</v>
      </c>
      <c r="D46" s="50">
        <v>0</v>
      </c>
      <c r="E46" s="51">
        <v>0</v>
      </c>
      <c r="F46" s="51">
        <v>0</v>
      </c>
    </row>
    <row r="47" spans="1:6" s="1" customFormat="1" ht="36" customHeight="1">
      <c r="A47" s="23" t="s">
        <v>211</v>
      </c>
      <c r="B47" s="49" t="s">
        <v>212</v>
      </c>
      <c r="C47" s="23" t="s">
        <v>199</v>
      </c>
      <c r="D47" s="50">
        <v>11</v>
      </c>
      <c r="E47" s="51" t="s">
        <v>147</v>
      </c>
      <c r="F47" s="51" t="s">
        <v>147</v>
      </c>
    </row>
    <row r="48" spans="1:6" s="17" customFormat="1" ht="16.5" customHeight="1">
      <c r="A48" s="79"/>
      <c r="B48" s="52" t="s">
        <v>178</v>
      </c>
      <c r="C48" s="79"/>
      <c r="D48" s="80"/>
      <c r="E48" s="81"/>
      <c r="F48" s="81"/>
    </row>
    <row r="49" spans="1:6" s="17" customFormat="1" ht="35.25" customHeight="1">
      <c r="A49" s="79"/>
      <c r="B49" s="52" t="s">
        <v>213</v>
      </c>
      <c r="C49" s="79" t="s">
        <v>214</v>
      </c>
      <c r="D49" s="164">
        <v>210.581</v>
      </c>
      <c r="E49" s="81" t="s">
        <v>147</v>
      </c>
      <c r="F49" s="81" t="s">
        <v>147</v>
      </c>
    </row>
    <row r="50" spans="1:6" s="17" customFormat="1" ht="34.5" customHeight="1">
      <c r="A50" s="79"/>
      <c r="B50" s="52" t="s">
        <v>215</v>
      </c>
      <c r="C50" s="79" t="s">
        <v>214</v>
      </c>
      <c r="D50" s="80">
        <v>0</v>
      </c>
      <c r="E50" s="81">
        <v>0</v>
      </c>
      <c r="F50" s="81">
        <v>0</v>
      </c>
    </row>
    <row r="51" spans="1:6" s="1" customFormat="1" ht="37.5" customHeight="1">
      <c r="A51" s="23">
        <v>25</v>
      </c>
      <c r="B51" s="49" t="s">
        <v>216</v>
      </c>
      <c r="C51" s="23" t="s">
        <v>27</v>
      </c>
      <c r="D51" s="50">
        <v>120</v>
      </c>
      <c r="E51" s="51">
        <v>70</v>
      </c>
      <c r="F51" s="51">
        <v>50</v>
      </c>
    </row>
    <row r="52" spans="1:6" s="1" customFormat="1" ht="36" customHeight="1">
      <c r="A52" s="23">
        <v>26</v>
      </c>
      <c r="B52" s="49" t="s">
        <v>217</v>
      </c>
      <c r="C52" s="79" t="s">
        <v>214</v>
      </c>
      <c r="D52" s="50"/>
      <c r="E52" s="51"/>
      <c r="F52" s="51"/>
    </row>
    <row r="53" spans="1:6" s="17" customFormat="1" ht="33.75" customHeight="1">
      <c r="A53" s="79"/>
      <c r="B53" s="52" t="s">
        <v>218</v>
      </c>
      <c r="C53" s="79" t="s">
        <v>214</v>
      </c>
      <c r="D53" s="163">
        <v>5600.34</v>
      </c>
      <c r="E53" s="81"/>
      <c r="F53" s="81"/>
    </row>
    <row r="54" spans="1:6" s="17" customFormat="1" ht="36.75" customHeight="1">
      <c r="A54" s="79"/>
      <c r="B54" s="52" t="s">
        <v>219</v>
      </c>
      <c r="C54" s="79" t="s">
        <v>214</v>
      </c>
      <c r="D54" s="163">
        <v>628.25</v>
      </c>
      <c r="E54" s="81"/>
      <c r="F54" s="81"/>
    </row>
    <row r="55" spans="1:6" s="17" customFormat="1" ht="34.5" customHeight="1">
      <c r="A55" s="79"/>
      <c r="B55" s="52" t="s">
        <v>220</v>
      </c>
      <c r="C55" s="79" t="s">
        <v>214</v>
      </c>
      <c r="D55" s="80">
        <v>0</v>
      </c>
      <c r="E55" s="81">
        <v>0</v>
      </c>
      <c r="F55" s="81">
        <v>0</v>
      </c>
    </row>
    <row r="56" spans="1:6" s="1" customFormat="1" ht="13.5" customHeight="1">
      <c r="A56" s="53"/>
      <c r="B56" s="54"/>
      <c r="C56" s="55"/>
      <c r="D56" s="56"/>
      <c r="E56" s="56"/>
      <c r="F56" s="56"/>
    </row>
    <row r="57" spans="3:6" s="1" customFormat="1" ht="15.75" customHeight="1">
      <c r="C57" s="241"/>
      <c r="D57" s="241"/>
      <c r="E57" s="241"/>
      <c r="F57" s="241"/>
    </row>
    <row r="58" spans="3:6" s="1" customFormat="1" ht="15.75" customHeight="1">
      <c r="C58" s="239"/>
      <c r="D58" s="239"/>
      <c r="E58" s="239"/>
      <c r="F58" s="239"/>
    </row>
  </sheetData>
  <sheetProtection/>
  <mergeCells count="14">
    <mergeCell ref="C57:F57"/>
    <mergeCell ref="C58:F58"/>
    <mergeCell ref="A1:B1"/>
    <mergeCell ref="A2:B2"/>
    <mergeCell ref="D1:F1"/>
    <mergeCell ref="D2:F2"/>
    <mergeCell ref="A3:F3"/>
    <mergeCell ref="A4:F4"/>
    <mergeCell ref="A6:A8"/>
    <mergeCell ref="B6:B8"/>
    <mergeCell ref="C6:C8"/>
    <mergeCell ref="D6:D8"/>
    <mergeCell ref="E6:F7"/>
    <mergeCell ref="A5:F5"/>
  </mergeCells>
  <printOptions/>
  <pageMargins left="0.5" right="0" top="0.5" bottom="0.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F48"/>
  <sheetViews>
    <sheetView tabSelected="1" zoomScalePageLayoutView="0" workbookViewId="0" topLeftCell="A1">
      <selection activeCell="A6" sqref="A6:F6"/>
    </sheetView>
  </sheetViews>
  <sheetFormatPr defaultColWidth="9.00390625" defaultRowHeight="15.75"/>
  <cols>
    <col min="1" max="1" width="4.75390625" style="1" customWidth="1"/>
    <col min="2" max="2" width="41.625" style="1" customWidth="1"/>
    <col min="3" max="3" width="10.375" style="1" customWidth="1"/>
    <col min="4" max="4" width="11.25390625" style="33" customWidth="1"/>
    <col min="5" max="5" width="10.75390625" style="33" customWidth="1"/>
    <col min="6" max="6" width="10.50390625" style="33" customWidth="1"/>
    <col min="7" max="210" width="9.00390625" style="1" customWidth="1"/>
    <col min="211" max="211" width="4.75390625" style="1" customWidth="1"/>
    <col min="212" max="212" width="40.25390625" style="1" customWidth="1"/>
    <col min="213" max="213" width="11.625" style="1" customWidth="1"/>
    <col min="214" max="214" width="11.25390625" style="1" customWidth="1"/>
    <col min="215" max="215" width="10.75390625" style="1" customWidth="1"/>
    <col min="216" max="216" width="10.50390625" style="1" customWidth="1"/>
    <col min="217" max="217" width="9.00390625" style="1" customWidth="1"/>
    <col min="218" max="218" width="9.375" style="1" bestFit="1" customWidth="1"/>
    <col min="219" max="16384" width="9.00390625" style="1" customWidth="1"/>
  </cols>
  <sheetData>
    <row r="1" spans="1:6" s="2" customFormat="1" ht="39" customHeight="1">
      <c r="A1" s="230" t="s">
        <v>274</v>
      </c>
      <c r="B1" s="231"/>
      <c r="C1" s="5"/>
      <c r="D1" s="227" t="s">
        <v>105</v>
      </c>
      <c r="E1" s="227"/>
      <c r="F1" s="227"/>
    </row>
    <row r="2" spans="1:6" s="2" customFormat="1" ht="15.75">
      <c r="A2" s="256"/>
      <c r="B2" s="256"/>
      <c r="C2" s="6"/>
      <c r="D2" s="257" t="s">
        <v>108</v>
      </c>
      <c r="E2" s="257"/>
      <c r="F2" s="257"/>
    </row>
    <row r="3" spans="1:6" ht="9.75" customHeight="1" hidden="1">
      <c r="A3" s="32"/>
      <c r="B3" s="32"/>
      <c r="C3" s="244"/>
      <c r="D3" s="244"/>
      <c r="E3" s="244"/>
      <c r="F3" s="244"/>
    </row>
    <row r="4" spans="1:6" ht="21" customHeight="1">
      <c r="A4" s="261" t="s">
        <v>8</v>
      </c>
      <c r="B4" s="261"/>
      <c r="C4" s="261"/>
      <c r="D4" s="261"/>
      <c r="E4" s="261"/>
      <c r="F4" s="261"/>
    </row>
    <row r="5" spans="1:6" ht="32.25" customHeight="1">
      <c r="A5" s="262" t="s">
        <v>275</v>
      </c>
      <c r="B5" s="263"/>
      <c r="C5" s="263"/>
      <c r="D5" s="263"/>
      <c r="E5" s="263"/>
      <c r="F5" s="263"/>
    </row>
    <row r="6" spans="1:6" ht="31.5" customHeight="1">
      <c r="A6" s="255" t="s">
        <v>278</v>
      </c>
      <c r="B6" s="255"/>
      <c r="C6" s="255"/>
      <c r="D6" s="255"/>
      <c r="E6" s="255"/>
      <c r="F6" s="255"/>
    </row>
    <row r="7" spans="1:6" ht="13.5" customHeight="1">
      <c r="A7" s="24"/>
      <c r="B7" s="24"/>
      <c r="C7" s="24"/>
      <c r="D7" s="25"/>
      <c r="E7" s="25"/>
      <c r="F7" s="25"/>
    </row>
    <row r="8" spans="1:6" ht="16.5">
      <c r="A8" s="258" t="s">
        <v>70</v>
      </c>
      <c r="B8" s="258" t="s">
        <v>18</v>
      </c>
      <c r="C8" s="258" t="s">
        <v>19</v>
      </c>
      <c r="D8" s="259" t="s">
        <v>71</v>
      </c>
      <c r="E8" s="258" t="s">
        <v>72</v>
      </c>
      <c r="F8" s="258"/>
    </row>
    <row r="9" spans="1:6" ht="15.75" customHeight="1">
      <c r="A9" s="258"/>
      <c r="B9" s="258"/>
      <c r="C9" s="258"/>
      <c r="D9" s="260"/>
      <c r="E9" s="26" t="s">
        <v>73</v>
      </c>
      <c r="F9" s="26" t="s">
        <v>74</v>
      </c>
    </row>
    <row r="10" spans="1:6" ht="18.75" customHeight="1">
      <c r="A10" s="26">
        <v>1</v>
      </c>
      <c r="B10" s="27" t="s">
        <v>76</v>
      </c>
      <c r="C10" s="26" t="s">
        <v>30</v>
      </c>
      <c r="D10" s="159">
        <v>1565</v>
      </c>
      <c r="E10" s="28">
        <v>814</v>
      </c>
      <c r="F10" s="28">
        <v>751</v>
      </c>
    </row>
    <row r="11" spans="1:6" s="86" customFormat="1" ht="18" customHeight="1">
      <c r="A11" s="82" t="s">
        <v>22</v>
      </c>
      <c r="B11" s="83" t="s">
        <v>77</v>
      </c>
      <c r="C11" s="84"/>
      <c r="D11" s="160">
        <f>SUM(D12:D17)</f>
        <v>1565</v>
      </c>
      <c r="E11" s="85">
        <f>SUM(E12:E17)</f>
        <v>814</v>
      </c>
      <c r="F11" s="85">
        <f>SUM(F12:F17)</f>
        <v>751</v>
      </c>
    </row>
    <row r="12" spans="1:6" ht="16.5" customHeight="1">
      <c r="A12" s="23"/>
      <c r="B12" s="29" t="s">
        <v>78</v>
      </c>
      <c r="C12" s="30" t="s">
        <v>30</v>
      </c>
      <c r="D12" s="161">
        <v>747</v>
      </c>
      <c r="E12" s="162">
        <v>391</v>
      </c>
      <c r="F12" s="162">
        <v>356</v>
      </c>
    </row>
    <row r="13" spans="1:6" ht="18" customHeight="1">
      <c r="A13" s="23"/>
      <c r="B13" s="29" t="s">
        <v>79</v>
      </c>
      <c r="C13" s="30" t="s">
        <v>30</v>
      </c>
      <c r="D13" s="161">
        <v>123</v>
      </c>
      <c r="E13" s="162">
        <v>63</v>
      </c>
      <c r="F13" s="162">
        <v>60</v>
      </c>
    </row>
    <row r="14" spans="1:6" ht="16.5">
      <c r="A14" s="23"/>
      <c r="B14" s="29" t="s">
        <v>80</v>
      </c>
      <c r="C14" s="30" t="s">
        <v>30</v>
      </c>
      <c r="D14" s="161">
        <v>112</v>
      </c>
      <c r="E14" s="162">
        <v>54</v>
      </c>
      <c r="F14" s="162">
        <v>58</v>
      </c>
    </row>
    <row r="15" spans="1:6" ht="15.75" customHeight="1">
      <c r="A15" s="23"/>
      <c r="B15" s="29" t="s">
        <v>81</v>
      </c>
      <c r="C15" s="30" t="s">
        <v>30</v>
      </c>
      <c r="D15" s="161">
        <v>276</v>
      </c>
      <c r="E15" s="162">
        <v>145</v>
      </c>
      <c r="F15" s="162">
        <v>131</v>
      </c>
    </row>
    <row r="16" spans="1:6" ht="16.5">
      <c r="A16" s="23"/>
      <c r="B16" s="29" t="s">
        <v>82</v>
      </c>
      <c r="C16" s="30" t="s">
        <v>30</v>
      </c>
      <c r="D16" s="161">
        <v>209</v>
      </c>
      <c r="E16" s="162">
        <v>116</v>
      </c>
      <c r="F16" s="162">
        <v>93</v>
      </c>
    </row>
    <row r="17" spans="1:6" ht="16.5">
      <c r="A17" s="23"/>
      <c r="B17" s="29" t="s">
        <v>83</v>
      </c>
      <c r="C17" s="30" t="s">
        <v>30</v>
      </c>
      <c r="D17" s="161">
        <v>98</v>
      </c>
      <c r="E17" s="162">
        <v>45</v>
      </c>
      <c r="F17" s="162">
        <v>53</v>
      </c>
    </row>
    <row r="18" spans="1:6" s="86" customFormat="1" ht="17.25" customHeight="1">
      <c r="A18" s="82" t="s">
        <v>25</v>
      </c>
      <c r="B18" s="83" t="s">
        <v>84</v>
      </c>
      <c r="C18" s="84"/>
      <c r="D18" s="160">
        <f>SUM(D19:D21)</f>
        <v>1565</v>
      </c>
      <c r="E18" s="85">
        <f>SUM(E19:E21)</f>
        <v>814</v>
      </c>
      <c r="F18" s="85">
        <f>SUM(F19:F21)</f>
        <v>751</v>
      </c>
    </row>
    <row r="19" spans="1:6" ht="17.25" customHeight="1">
      <c r="A19" s="23"/>
      <c r="B19" s="29" t="s">
        <v>85</v>
      </c>
      <c r="C19" s="30" t="s">
        <v>30</v>
      </c>
      <c r="D19" s="161">
        <v>413</v>
      </c>
      <c r="E19" s="162">
        <v>193</v>
      </c>
      <c r="F19" s="162">
        <v>220</v>
      </c>
    </row>
    <row r="20" spans="1:6" ht="16.5">
      <c r="A20" s="23"/>
      <c r="B20" s="29" t="s">
        <v>86</v>
      </c>
      <c r="C20" s="30" t="s">
        <v>30</v>
      </c>
      <c r="D20" s="161">
        <v>1038</v>
      </c>
      <c r="E20" s="162">
        <v>558</v>
      </c>
      <c r="F20" s="162">
        <v>480</v>
      </c>
    </row>
    <row r="21" spans="1:6" ht="16.5">
      <c r="A21" s="23"/>
      <c r="B21" s="29" t="s">
        <v>87</v>
      </c>
      <c r="C21" s="30" t="s">
        <v>30</v>
      </c>
      <c r="D21" s="161">
        <v>114</v>
      </c>
      <c r="E21" s="162">
        <v>63</v>
      </c>
      <c r="F21" s="162">
        <v>51</v>
      </c>
    </row>
    <row r="22" spans="1:6" ht="24.75" customHeight="1">
      <c r="A22" s="26">
        <v>2</v>
      </c>
      <c r="B22" s="27" t="s">
        <v>88</v>
      </c>
      <c r="C22" s="26" t="s">
        <v>30</v>
      </c>
      <c r="D22" s="159">
        <f>SUM(D23:D25)</f>
        <v>27</v>
      </c>
      <c r="E22" s="28">
        <f>SUM(E23:E25)</f>
        <v>11</v>
      </c>
      <c r="F22" s="28">
        <f>SUM(F23:F25)</f>
        <v>16</v>
      </c>
    </row>
    <row r="23" spans="1:6" ht="16.5">
      <c r="A23" s="30" t="s">
        <v>13</v>
      </c>
      <c r="B23" s="29" t="s">
        <v>89</v>
      </c>
      <c r="C23" s="30" t="s">
        <v>30</v>
      </c>
      <c r="D23" s="161">
        <v>9</v>
      </c>
      <c r="E23" s="162">
        <v>3</v>
      </c>
      <c r="F23" s="162">
        <v>6</v>
      </c>
    </row>
    <row r="24" spans="1:6" ht="16.5">
      <c r="A24" s="30" t="s">
        <v>14</v>
      </c>
      <c r="B24" s="29" t="s">
        <v>90</v>
      </c>
      <c r="C24" s="30" t="s">
        <v>30</v>
      </c>
      <c r="D24" s="161">
        <v>11</v>
      </c>
      <c r="E24" s="162">
        <v>5</v>
      </c>
      <c r="F24" s="162">
        <v>6</v>
      </c>
    </row>
    <row r="25" spans="1:6" ht="16.5">
      <c r="A25" s="30" t="s">
        <v>15</v>
      </c>
      <c r="B25" s="29" t="s">
        <v>91</v>
      </c>
      <c r="C25" s="30" t="s">
        <v>30</v>
      </c>
      <c r="D25" s="161">
        <v>7</v>
      </c>
      <c r="E25" s="162">
        <v>3</v>
      </c>
      <c r="F25" s="162">
        <v>4</v>
      </c>
    </row>
    <row r="26" spans="1:6" s="35" customFormat="1" ht="23.25" customHeight="1">
      <c r="A26" s="62">
        <v>3</v>
      </c>
      <c r="B26" s="27" t="s">
        <v>75</v>
      </c>
      <c r="C26" s="62" t="s">
        <v>30</v>
      </c>
      <c r="D26" s="159">
        <v>461</v>
      </c>
      <c r="E26" s="28">
        <v>248</v>
      </c>
      <c r="F26" s="28">
        <v>213</v>
      </c>
    </row>
    <row r="27" spans="1:6" s="35" customFormat="1" ht="33">
      <c r="A27" s="62">
        <v>4</v>
      </c>
      <c r="B27" s="27" t="s">
        <v>92</v>
      </c>
      <c r="C27" s="62" t="s">
        <v>30</v>
      </c>
      <c r="D27" s="159">
        <v>38</v>
      </c>
      <c r="E27" s="28">
        <v>16</v>
      </c>
      <c r="F27" s="28">
        <v>22</v>
      </c>
    </row>
    <row r="28" spans="1:6" s="35" customFormat="1" ht="25.5" customHeight="1">
      <c r="A28" s="62">
        <v>5</v>
      </c>
      <c r="B28" s="27" t="s">
        <v>93</v>
      </c>
      <c r="C28" s="62" t="s">
        <v>30</v>
      </c>
      <c r="D28" s="159">
        <v>63</v>
      </c>
      <c r="E28" s="28">
        <v>21</v>
      </c>
      <c r="F28" s="28">
        <v>42</v>
      </c>
    </row>
    <row r="29" spans="1:6" ht="24.75" customHeight="1">
      <c r="A29" s="26">
        <v>6</v>
      </c>
      <c r="B29" s="27" t="s">
        <v>106</v>
      </c>
      <c r="C29" s="26" t="s">
        <v>30</v>
      </c>
      <c r="D29" s="159">
        <v>1451</v>
      </c>
      <c r="E29" s="28">
        <v>732</v>
      </c>
      <c r="F29" s="28">
        <v>719</v>
      </c>
    </row>
    <row r="30" spans="1:6" s="17" customFormat="1" ht="18" customHeight="1">
      <c r="A30" s="82" t="s">
        <v>10</v>
      </c>
      <c r="B30" s="83" t="s">
        <v>89</v>
      </c>
      <c r="C30" s="82" t="s">
        <v>30</v>
      </c>
      <c r="D30" s="160">
        <f>SUM(D31:D33)</f>
        <v>413</v>
      </c>
      <c r="E30" s="85">
        <f>SUM(E31:E33)</f>
        <v>207</v>
      </c>
      <c r="F30" s="85">
        <f>SUM(F31:F33)</f>
        <v>206</v>
      </c>
    </row>
    <row r="31" spans="1:6" ht="18.75" customHeight="1">
      <c r="A31" s="23"/>
      <c r="B31" s="31" t="s">
        <v>11</v>
      </c>
      <c r="C31" s="30" t="s">
        <v>30</v>
      </c>
      <c r="D31" s="161">
        <v>60</v>
      </c>
      <c r="E31" s="162">
        <v>29</v>
      </c>
      <c r="F31" s="162">
        <v>31</v>
      </c>
    </row>
    <row r="32" spans="1:6" ht="17.25" customHeight="1">
      <c r="A32" s="23"/>
      <c r="B32" s="31" t="s">
        <v>94</v>
      </c>
      <c r="C32" s="30" t="s">
        <v>30</v>
      </c>
      <c r="D32" s="161">
        <v>185</v>
      </c>
      <c r="E32" s="162">
        <v>109</v>
      </c>
      <c r="F32" s="162">
        <v>76</v>
      </c>
    </row>
    <row r="33" spans="1:6" ht="19.5" customHeight="1">
      <c r="A33" s="23"/>
      <c r="B33" s="31" t="s">
        <v>95</v>
      </c>
      <c r="C33" s="30" t="s">
        <v>30</v>
      </c>
      <c r="D33" s="161">
        <v>168</v>
      </c>
      <c r="E33" s="162">
        <v>69</v>
      </c>
      <c r="F33" s="162">
        <v>99</v>
      </c>
    </row>
    <row r="34" spans="1:6" s="17" customFormat="1" ht="23.25" customHeight="1">
      <c r="A34" s="82" t="s">
        <v>12</v>
      </c>
      <c r="B34" s="83" t="s">
        <v>90</v>
      </c>
      <c r="C34" s="82" t="s">
        <v>30</v>
      </c>
      <c r="D34" s="160">
        <f>SUM(D35:D37)</f>
        <v>1038</v>
      </c>
      <c r="E34" s="85">
        <f>SUM(E35:E37)</f>
        <v>541</v>
      </c>
      <c r="F34" s="85">
        <f>SUM(F35:F37)</f>
        <v>497</v>
      </c>
    </row>
    <row r="35" spans="1:6" ht="16.5">
      <c r="A35" s="23"/>
      <c r="B35" s="31" t="s">
        <v>11</v>
      </c>
      <c r="C35" s="30" t="s">
        <v>30</v>
      </c>
      <c r="D35" s="161">
        <v>119</v>
      </c>
      <c r="E35" s="162">
        <v>60</v>
      </c>
      <c r="F35" s="162">
        <v>59</v>
      </c>
    </row>
    <row r="36" spans="1:6" ht="16.5">
      <c r="A36" s="23"/>
      <c r="B36" s="31" t="s">
        <v>94</v>
      </c>
      <c r="C36" s="30" t="s">
        <v>30</v>
      </c>
      <c r="D36" s="161">
        <v>618</v>
      </c>
      <c r="E36" s="162">
        <v>328</v>
      </c>
      <c r="F36" s="162">
        <v>290</v>
      </c>
    </row>
    <row r="37" spans="1:6" ht="19.5" customHeight="1">
      <c r="A37" s="23"/>
      <c r="B37" s="31" t="s">
        <v>96</v>
      </c>
      <c r="C37" s="30" t="s">
        <v>30</v>
      </c>
      <c r="D37" s="161">
        <v>301</v>
      </c>
      <c r="E37" s="162">
        <v>153</v>
      </c>
      <c r="F37" s="162">
        <v>148</v>
      </c>
    </row>
    <row r="38" spans="1:6" s="35" customFormat="1" ht="33.75" customHeight="1">
      <c r="A38" s="62" t="s">
        <v>97</v>
      </c>
      <c r="B38" s="27" t="s">
        <v>98</v>
      </c>
      <c r="C38" s="62" t="s">
        <v>30</v>
      </c>
      <c r="D38" s="159">
        <v>0</v>
      </c>
      <c r="E38" s="28">
        <v>0</v>
      </c>
      <c r="F38" s="28">
        <v>0</v>
      </c>
    </row>
    <row r="39" spans="1:6" s="35" customFormat="1" ht="49.5">
      <c r="A39" s="62" t="s">
        <v>99</v>
      </c>
      <c r="B39" s="27" t="s">
        <v>233</v>
      </c>
      <c r="C39" s="62" t="s">
        <v>30</v>
      </c>
      <c r="D39" s="159">
        <v>0</v>
      </c>
      <c r="E39" s="28">
        <v>0</v>
      </c>
      <c r="F39" s="28">
        <v>0</v>
      </c>
    </row>
    <row r="40" spans="1:6" s="35" customFormat="1" ht="24" customHeight="1">
      <c r="A40" s="62" t="s">
        <v>100</v>
      </c>
      <c r="B40" s="27" t="s">
        <v>101</v>
      </c>
      <c r="C40" s="62" t="s">
        <v>30</v>
      </c>
      <c r="D40" s="159">
        <v>1544</v>
      </c>
      <c r="E40" s="28">
        <v>786</v>
      </c>
      <c r="F40" s="28">
        <v>758</v>
      </c>
    </row>
    <row r="41" spans="1:6" s="35" customFormat="1" ht="33">
      <c r="A41" s="62" t="s">
        <v>102</v>
      </c>
      <c r="B41" s="27" t="s">
        <v>103</v>
      </c>
      <c r="C41" s="62" t="s">
        <v>30</v>
      </c>
      <c r="D41" s="159">
        <v>33</v>
      </c>
      <c r="E41" s="28">
        <v>20</v>
      </c>
      <c r="F41" s="28">
        <v>13</v>
      </c>
    </row>
    <row r="42" ht="11.25" customHeight="1"/>
    <row r="43" spans="3:6" ht="20.25" customHeight="1">
      <c r="C43" s="241"/>
      <c r="D43" s="241"/>
      <c r="E43" s="241"/>
      <c r="F43" s="241"/>
    </row>
    <row r="44" spans="3:6" ht="17.25" customHeight="1">
      <c r="C44" s="239"/>
      <c r="D44" s="239"/>
      <c r="E44" s="239"/>
      <c r="F44" s="239"/>
    </row>
    <row r="48" spans="3:6" ht="18.75">
      <c r="C48" s="42"/>
      <c r="D48" s="117"/>
      <c r="E48" s="42"/>
      <c r="F48" s="42"/>
    </row>
  </sheetData>
  <sheetProtection/>
  <mergeCells count="15">
    <mergeCell ref="C44:F44"/>
    <mergeCell ref="A1:B1"/>
    <mergeCell ref="D1:F1"/>
    <mergeCell ref="A2:B2"/>
    <mergeCell ref="D2:F2"/>
    <mergeCell ref="A8:A9"/>
    <mergeCell ref="B8:B9"/>
    <mergeCell ref="C8:C9"/>
    <mergeCell ref="D8:D9"/>
    <mergeCell ref="E8:F8"/>
    <mergeCell ref="C43:F43"/>
    <mergeCell ref="C3:F3"/>
    <mergeCell ref="A4:F4"/>
    <mergeCell ref="A5:F5"/>
    <mergeCell ref="A6:F6"/>
  </mergeCells>
  <printOptions horizontalCentered="1"/>
  <pageMargins left="0.25" right="0" top="0.25" bottom="0.2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admin</cp:lastModifiedBy>
  <cp:lastPrinted>2023-08-31T09:52:23Z</cp:lastPrinted>
  <dcterms:created xsi:type="dcterms:W3CDTF">2019-11-18T01:49:34Z</dcterms:created>
  <dcterms:modified xsi:type="dcterms:W3CDTF">2023-09-11T09:00:08Z</dcterms:modified>
  <cp:category/>
  <cp:version/>
  <cp:contentType/>
  <cp:contentStatus/>
</cp:coreProperties>
</file>