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Tong hop" sheetId="1" r:id="rId1"/>
    <sheet name="Chi tie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1" i="2" l="1"/>
  <c r="L24" i="2" l="1"/>
  <c r="M24" i="2"/>
  <c r="O23" i="2"/>
  <c r="C14" i="1" l="1"/>
  <c r="C12" i="1" s="1"/>
  <c r="C16" i="1"/>
  <c r="C17" i="1"/>
  <c r="C18" i="1"/>
  <c r="C13" i="1"/>
  <c r="E18" i="1"/>
  <c r="E12" i="1" s="1"/>
  <c r="D18" i="1"/>
  <c r="E15" i="1"/>
  <c r="C15" i="1" s="1"/>
  <c r="D15" i="1"/>
  <c r="C13" i="2" l="1"/>
  <c r="C21" i="2"/>
  <c r="C22" i="2"/>
  <c r="C23" i="2"/>
  <c r="C14" i="2"/>
  <c r="D24" i="2"/>
  <c r="G17" i="1" s="1"/>
  <c r="E24" i="2"/>
  <c r="H17" i="1" s="1"/>
  <c r="F24" i="2"/>
  <c r="G16" i="1" s="1"/>
  <c r="G24" i="2"/>
  <c r="H16" i="1" s="1"/>
  <c r="F16" i="1" s="1"/>
  <c r="H24" i="2"/>
  <c r="I24" i="2"/>
  <c r="J24" i="2"/>
  <c r="P24" i="2"/>
  <c r="G14" i="1" s="1"/>
  <c r="Q24" i="2"/>
  <c r="H14" i="1" s="1"/>
  <c r="F14" i="1" s="1"/>
  <c r="R24" i="2"/>
  <c r="T24" i="2"/>
  <c r="U24" i="2"/>
  <c r="C17" i="2"/>
  <c r="S24" i="2"/>
  <c r="C15" i="2"/>
  <c r="C20" i="2"/>
  <c r="C16" i="2"/>
  <c r="C19" i="2"/>
  <c r="N19" i="2"/>
  <c r="G15" i="1" l="1"/>
  <c r="H15" i="1"/>
  <c r="F15" i="1" s="1"/>
  <c r="O24" i="2"/>
  <c r="H13" i="1" s="1"/>
  <c r="F13" i="1" s="1"/>
  <c r="G18" i="1"/>
  <c r="F17" i="1"/>
  <c r="K24" i="2"/>
  <c r="H18" i="1" s="1"/>
  <c r="F18" i="1" s="1"/>
  <c r="C18" i="2"/>
  <c r="C24" i="2" s="1"/>
  <c r="N24" i="2"/>
  <c r="G13" i="1" s="1"/>
  <c r="H12" i="1" l="1"/>
  <c r="F12" i="1"/>
  <c r="T12" i="2"/>
</calcChain>
</file>

<file path=xl/sharedStrings.xml><?xml version="1.0" encoding="utf-8"?>
<sst xmlns="http://schemas.openxmlformats.org/spreadsheetml/2006/main" count="76" uniqueCount="56">
  <si>
    <t>TỈNH BÌNH THUẬN</t>
  </si>
  <si>
    <t>STT</t>
  </si>
  <si>
    <t>Tỉnh Bình Thuận</t>
  </si>
  <si>
    <t>Bao gồm</t>
  </si>
  <si>
    <t>Đối tượng</t>
  </si>
  <si>
    <t>Kinh phí NSNN</t>
  </si>
  <si>
    <t xml:space="preserve">Tổng số </t>
  </si>
  <si>
    <t>I</t>
  </si>
  <si>
    <t>Kinh phí thực hiện chế độ đặc thù trong phòng, chống dịch theo Nghị quyết 37/NQ-CP ngày 29/03/2020 của Chính phủ</t>
  </si>
  <si>
    <t>Hỗ trợ Người có công cách mạng</t>
  </si>
  <si>
    <t xml:space="preserve">Hỗ trợ đối tượng BTXH đang hưởng trợ cấp xã hội hàng tháng </t>
  </si>
  <si>
    <t>Hỗ trợ hộ nghèo, hộ cận nghèo</t>
  </si>
  <si>
    <t>Hỗ trợ hộ kinh doanh cá thể doanh thu dưới 100 trđ</t>
  </si>
  <si>
    <t>Hỗ trợ đối tượng hoãn hợp đồng, nghỉ không lương tại DN</t>
  </si>
  <si>
    <t>Hỗ trợ người lao động bị chấm dứt hợp đồng, người lao động tự do</t>
  </si>
  <si>
    <t>UỶ BAN NHÂN DÂN</t>
  </si>
  <si>
    <t>CỘNG HÒA XÃ HỘI CHỦ NGHĨA VIỆT NAM</t>
  </si>
  <si>
    <t>Độc lập - Tự do - Hạnh phúc</t>
  </si>
  <si>
    <t>BÁO CÁO</t>
  </si>
  <si>
    <t>TỔNG HỢP KINH PHÍ HỖ TRỢ NGƯỜI DÂN BỊ ẢNH HƯỞNG BỞI DỊCH COVID 19</t>
  </si>
  <si>
    <t>ĐỊA PHƯƠNG</t>
  </si>
  <si>
    <t>Tổng cộng</t>
  </si>
  <si>
    <t xml:space="preserve">Người lao động làm việc theo chế độ hợp đồng lao động phải thỏa thuận tạm hoãn thực hiện hợp đồng lao động, nghỉ việc không hưởng lương </t>
  </si>
  <si>
    <t xml:space="preserve">Hộ kinh doanh cá thể </t>
  </si>
  <si>
    <t>Người lao động bị chấm dứt hợp đồng lao động, hợp đồng làm việc nhưng không đủ điều kiện hưởng trợ cấp thất nghiệp</t>
  </si>
  <si>
    <t>Người lao động không có giao kết hợp đồng lao động bị mất việc làm (trừ người bán lẽ xổ số lưu động)</t>
  </si>
  <si>
    <t>Người lao động không có giao kết hợp đồng lao động bị mất việc làm (bán lẽ xổ số lưu động)</t>
  </si>
  <si>
    <t>Người có công cách mạng đang hưởng trợ cấp hàng tháng</t>
  </si>
  <si>
    <t xml:space="preserve">Đối tượng bảo trợ xã hội đang hưởng trợ cấp xã hội hàng tháng </t>
  </si>
  <si>
    <t xml:space="preserve">Hộ nghèo </t>
  </si>
  <si>
    <t xml:space="preserve">Hộ cận nghèo </t>
  </si>
  <si>
    <t>Số LĐ</t>
  </si>
  <si>
    <t>Số tiền</t>
  </si>
  <si>
    <t>Hộ</t>
  </si>
  <si>
    <t>người</t>
  </si>
  <si>
    <t>Khẩu</t>
  </si>
  <si>
    <t>TỔNG CỘNG</t>
  </si>
  <si>
    <t>Phan Thiết</t>
  </si>
  <si>
    <t>Tuy Phong</t>
  </si>
  <si>
    <t>Bắc Bình</t>
  </si>
  <si>
    <t>Hàm Thuận Bắc</t>
  </si>
  <si>
    <t>Hàm Thuận Nam</t>
  </si>
  <si>
    <t>Hàm Tân</t>
  </si>
  <si>
    <t>La Gi</t>
  </si>
  <si>
    <t>Tánh Linh</t>
  </si>
  <si>
    <t>Đức Linh</t>
  </si>
  <si>
    <t>Phú Quý</t>
  </si>
  <si>
    <t>Sở Lao động - TB&amp;XH</t>
  </si>
  <si>
    <t>ĐVT trđ</t>
  </si>
  <si>
    <t>(kèm theo Công văn số          /UBND-TH ngày        tháng         năm 2020)</t>
  </si>
  <si>
    <t>BẢNG TỔNG HỢP QUYẾT TOÁN KINH PHÍ HỖ TRỢ NGƯỜI DÂN DO TÁC ĐỘNG CỦA ĐẠI DỊCH COVID-19</t>
  </si>
  <si>
    <t>(Ban hành kèm theo Công văn số          /UBND-TH ngày        tháng         năm 2020)</t>
  </si>
  <si>
    <t>Tổng kinh phí thực hiện theo Nghị quyết 42/NQ-CP ngày 09/04/2020 của Chính phủ</t>
  </si>
  <si>
    <t>Tổng nhu cầu kinh phí đã được UBND tỉnh phê duyệt</t>
  </si>
  <si>
    <t>Kinh phí KBNN thực chi theo quyết định của tỉnh</t>
  </si>
  <si>
    <t>ĐVT: Triệu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</si>
</sst>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_(* #,##0_);_(* \(#,##0\);_(* &quot;-&quot;??_);_(@_)"/>
    <numFmt numFmtId="165" formatCode="#,##0.000"/>
  </numFmts>
  <fonts count="26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Calibri"/>
      <family val="2"/>
      <charset val="163"/>
      <scheme val="minor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u/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Narrow"/>
      <family val="2"/>
    </font>
    <font>
      <b/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9" fillId="0" borderId="0" xfId="0" applyFont="1" applyFill="1" applyAlignment="1"/>
    <xf numFmtId="0" fontId="8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17" fillId="0" borderId="12" xfId="0" applyFont="1" applyFill="1" applyBorder="1" applyAlignment="1"/>
    <xf numFmtId="0" fontId="15" fillId="0" borderId="12" xfId="0" applyFont="1" applyFill="1" applyBorder="1" applyAlignment="1"/>
    <xf numFmtId="3" fontId="19" fillId="0" borderId="1" xfId="0" applyNumberFormat="1" applyFont="1" applyFill="1" applyBorder="1" applyAlignment="1">
      <alignment horizontal="right" wrapText="1"/>
    </xf>
    <xf numFmtId="3" fontId="19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3" fontId="13" fillId="0" borderId="0" xfId="1" applyNumberFormat="1" applyFont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3" fontId="19" fillId="0" borderId="0" xfId="0" applyNumberFormat="1" applyFont="1" applyFill="1" applyAlignment="1"/>
    <xf numFmtId="0" fontId="20" fillId="0" borderId="0" xfId="0" applyFont="1" applyAlignment="1">
      <alignment horizontal="left" vertical="center"/>
    </xf>
    <xf numFmtId="164" fontId="20" fillId="0" borderId="0" xfId="1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/>
    <xf numFmtId="0" fontId="0" fillId="0" borderId="0" xfId="0" applyAlignment="1"/>
    <xf numFmtId="3" fontId="16" fillId="0" borderId="15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3" fontId="1" fillId="0" borderId="1" xfId="0" applyNumberFormat="1" applyFont="1" applyBorder="1"/>
    <xf numFmtId="165" fontId="5" fillId="0" borderId="1" xfId="0" applyNumberFormat="1" applyFont="1" applyBorder="1"/>
    <xf numFmtId="3" fontId="16" fillId="0" borderId="4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/>
    <xf numFmtId="3" fontId="18" fillId="0" borderId="1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12" xfId="0" applyFont="1" applyFill="1" applyBorder="1" applyAlignment="1"/>
    <xf numFmtId="0" fontId="8" fillId="0" borderId="0" xfId="0" applyFont="1" applyAlignment="1">
      <alignment vertical="center"/>
    </xf>
    <xf numFmtId="0" fontId="10" fillId="0" borderId="0" xfId="0" applyFont="1" applyAlignment="1"/>
    <xf numFmtId="0" fontId="8" fillId="0" borderId="0" xfId="0" applyFont="1" applyAlignment="1"/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E27" sqref="E27"/>
    </sheetView>
  </sheetViews>
  <sheetFormatPr defaultRowHeight="15" x14ac:dyDescent="0.25"/>
  <cols>
    <col min="1" max="1" width="5.140625" customWidth="1"/>
    <col min="2" max="2" width="60.42578125" customWidth="1"/>
    <col min="3" max="3" width="14.140625" customWidth="1"/>
    <col min="4" max="4" width="12.42578125" customWidth="1"/>
    <col min="5" max="5" width="13" customWidth="1"/>
    <col min="6" max="6" width="12.5703125" customWidth="1"/>
    <col min="7" max="7" width="11.28515625" customWidth="1"/>
    <col min="8" max="8" width="13" customWidth="1"/>
  </cols>
  <sheetData>
    <row r="1" spans="1:21" ht="16.5" x14ac:dyDescent="0.25">
      <c r="A1" s="46" t="s">
        <v>15</v>
      </c>
      <c r="B1" s="46"/>
      <c r="C1" s="50" t="s">
        <v>16</v>
      </c>
      <c r="D1" s="50"/>
      <c r="E1" s="50"/>
      <c r="F1" s="50"/>
      <c r="G1" s="50"/>
      <c r="H1" s="50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6.5" x14ac:dyDescent="0.25">
      <c r="A2" s="47" t="s">
        <v>0</v>
      </c>
      <c r="B2" s="47"/>
      <c r="C2" s="51" t="s">
        <v>17</v>
      </c>
      <c r="D2" s="51"/>
      <c r="E2" s="51"/>
      <c r="F2" s="51"/>
      <c r="G2" s="51"/>
      <c r="H2" s="5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4" spans="1:21" ht="34.5" customHeight="1" x14ac:dyDescent="0.25">
      <c r="A4" s="52" t="s">
        <v>50</v>
      </c>
      <c r="B4" s="53"/>
      <c r="C4" s="53"/>
      <c r="D4" s="53"/>
      <c r="E4" s="53"/>
      <c r="F4" s="53"/>
      <c r="G4" s="53"/>
      <c r="H4" s="53"/>
    </row>
    <row r="5" spans="1:21" ht="15.75" x14ac:dyDescent="0.25">
      <c r="A5" s="54" t="s">
        <v>51</v>
      </c>
      <c r="B5" s="54"/>
      <c r="C5" s="54"/>
      <c r="D5" s="54"/>
      <c r="E5" s="54"/>
      <c r="F5" s="54"/>
      <c r="G5" s="54"/>
      <c r="H5" s="5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G6" t="s">
        <v>55</v>
      </c>
    </row>
    <row r="7" spans="1:21" ht="27" customHeight="1" x14ac:dyDescent="0.25">
      <c r="A7" s="59" t="s">
        <v>1</v>
      </c>
      <c r="B7" s="59" t="s">
        <v>2</v>
      </c>
      <c r="C7" s="55" t="s">
        <v>53</v>
      </c>
      <c r="D7" s="57" t="s">
        <v>3</v>
      </c>
      <c r="E7" s="58"/>
      <c r="F7" s="55" t="s">
        <v>54</v>
      </c>
      <c r="G7" s="57" t="s">
        <v>3</v>
      </c>
      <c r="H7" s="58"/>
      <c r="I7" s="1"/>
    </row>
    <row r="8" spans="1:21" ht="50.25" customHeight="1" x14ac:dyDescent="0.25">
      <c r="A8" s="60"/>
      <c r="B8" s="60"/>
      <c r="C8" s="56"/>
      <c r="D8" s="49" t="s">
        <v>4</v>
      </c>
      <c r="E8" s="49" t="s">
        <v>5</v>
      </c>
      <c r="F8" s="56"/>
      <c r="G8" s="49" t="s">
        <v>4</v>
      </c>
      <c r="H8" s="49" t="s">
        <v>5</v>
      </c>
      <c r="I8" s="1"/>
    </row>
    <row r="9" spans="1:21" hidden="1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21" ht="29.25" hidden="1" x14ac:dyDescent="0.25">
      <c r="A10" s="4" t="s">
        <v>7</v>
      </c>
      <c r="B10" s="5" t="s">
        <v>8</v>
      </c>
      <c r="C10" s="6">
        <v>280.59699999999998</v>
      </c>
      <c r="D10" s="6"/>
      <c r="E10" s="6">
        <v>280.59699999999998</v>
      </c>
      <c r="F10" s="6"/>
      <c r="G10" s="6"/>
      <c r="H10" s="6">
        <v>80.108000000000004</v>
      </c>
    </row>
    <row r="11" spans="1:21" ht="17.25" hidden="1" customHeight="1" x14ac:dyDescent="0.25">
      <c r="A11" s="4"/>
      <c r="B11" s="4"/>
      <c r="C11" s="4"/>
      <c r="D11" s="4"/>
      <c r="E11" s="4"/>
      <c r="F11" s="4"/>
      <c r="G11" s="4"/>
      <c r="H11" s="4"/>
    </row>
    <row r="12" spans="1:21" ht="30" customHeight="1" x14ac:dyDescent="0.25">
      <c r="A12" s="6"/>
      <c r="B12" s="5" t="s">
        <v>52</v>
      </c>
      <c r="C12" s="39">
        <f>SUM(C13:C18)</f>
        <v>450433.25</v>
      </c>
      <c r="D12" s="39"/>
      <c r="E12" s="39">
        <f t="shared" ref="E12:H12" si="0">SUM(E13:E18)</f>
        <v>450433.25</v>
      </c>
      <c r="F12" s="39">
        <f t="shared" si="0"/>
        <v>116238.5</v>
      </c>
      <c r="G12" s="39"/>
      <c r="H12" s="39">
        <f t="shared" si="0"/>
        <v>116238.5</v>
      </c>
    </row>
    <row r="13" spans="1:21" x14ac:dyDescent="0.25">
      <c r="A13" s="4">
        <v>1</v>
      </c>
      <c r="B13" s="4" t="s">
        <v>9</v>
      </c>
      <c r="C13" s="37">
        <f>E13</f>
        <v>16348.5</v>
      </c>
      <c r="D13" s="38">
        <v>10899</v>
      </c>
      <c r="E13" s="37">
        <v>16348.5</v>
      </c>
      <c r="F13" s="38">
        <f>H13</f>
        <v>12236.5</v>
      </c>
      <c r="G13" s="38">
        <f>'Chi tiet'!N24</f>
        <v>8083</v>
      </c>
      <c r="H13" s="38">
        <f>'Chi tiet'!O24</f>
        <v>12236.5</v>
      </c>
    </row>
    <row r="14" spans="1:21" x14ac:dyDescent="0.25">
      <c r="A14" s="4">
        <v>2</v>
      </c>
      <c r="B14" s="4" t="s">
        <v>10</v>
      </c>
      <c r="C14" s="37">
        <f t="shared" ref="C14:C18" si="1">E14</f>
        <v>49773</v>
      </c>
      <c r="D14" s="38">
        <v>33182</v>
      </c>
      <c r="E14" s="37">
        <v>49773</v>
      </c>
      <c r="F14" s="38">
        <f t="shared" ref="F14:F18" si="2">H14</f>
        <v>49554</v>
      </c>
      <c r="G14" s="38">
        <f>'Chi tiet'!P24</f>
        <v>33042</v>
      </c>
      <c r="H14" s="38">
        <f>'Chi tiet'!Q24</f>
        <v>49554</v>
      </c>
    </row>
    <row r="15" spans="1:21" x14ac:dyDescent="0.25">
      <c r="A15" s="4">
        <v>3</v>
      </c>
      <c r="B15" s="4" t="s">
        <v>11</v>
      </c>
      <c r="C15" s="37">
        <f t="shared" si="1"/>
        <v>59247.75</v>
      </c>
      <c r="D15" s="38">
        <f>20121+58876</f>
        <v>78997</v>
      </c>
      <c r="E15" s="37">
        <f>15090.75+44157</f>
        <v>59247.75</v>
      </c>
      <c r="F15" s="38">
        <f t="shared" si="2"/>
        <v>54448</v>
      </c>
      <c r="G15" s="38">
        <f>'Chi tiet'!R24+'Chi tiet'!T24</f>
        <v>72598</v>
      </c>
      <c r="H15" s="38">
        <f>'Chi tiet'!S24+'Chi tiet'!U24</f>
        <v>54448</v>
      </c>
    </row>
    <row r="16" spans="1:21" x14ac:dyDescent="0.25">
      <c r="A16" s="4">
        <v>4</v>
      </c>
      <c r="B16" s="4" t="s">
        <v>12</v>
      </c>
      <c r="C16" s="37">
        <f t="shared" si="1"/>
        <v>20682</v>
      </c>
      <c r="D16" s="38">
        <v>6894</v>
      </c>
      <c r="E16" s="37">
        <v>20682</v>
      </c>
      <c r="F16" s="38">
        <f t="shared" si="2"/>
        <v>0</v>
      </c>
      <c r="G16" s="38">
        <f>'Chi tiet'!F24</f>
        <v>0</v>
      </c>
      <c r="H16" s="38">
        <f>'Chi tiet'!G24</f>
        <v>0</v>
      </c>
    </row>
    <row r="17" spans="1:8" x14ac:dyDescent="0.25">
      <c r="A17" s="4">
        <v>5</v>
      </c>
      <c r="B17" s="4" t="s">
        <v>13</v>
      </c>
      <c r="C17" s="37">
        <f t="shared" si="1"/>
        <v>146615</v>
      </c>
      <c r="D17" s="38">
        <v>27151</v>
      </c>
      <c r="E17" s="37">
        <v>146615</v>
      </c>
      <c r="F17" s="38">
        <f t="shared" si="2"/>
        <v>0</v>
      </c>
      <c r="G17" s="38">
        <f>'Chi tiet'!D24</f>
        <v>0</v>
      </c>
      <c r="H17" s="38">
        <f>'Chi tiet'!E24</f>
        <v>0</v>
      </c>
    </row>
    <row r="18" spans="1:8" x14ac:dyDescent="0.25">
      <c r="A18" s="4">
        <v>6</v>
      </c>
      <c r="B18" s="4" t="s">
        <v>14</v>
      </c>
      <c r="C18" s="37">
        <f t="shared" si="1"/>
        <v>157767</v>
      </c>
      <c r="D18" s="38">
        <f>20309+32280</f>
        <v>52589</v>
      </c>
      <c r="E18" s="37">
        <f>60927+96840</f>
        <v>157767</v>
      </c>
      <c r="F18" s="38">
        <f t="shared" si="2"/>
        <v>0</v>
      </c>
      <c r="G18" s="38">
        <f>'Chi tiet'!H24+'Chi tiet'!J24</f>
        <v>0</v>
      </c>
      <c r="H18" s="38">
        <f>'Chi tiet'!I24+'Chi tiet'!K24</f>
        <v>0</v>
      </c>
    </row>
  </sheetData>
  <mergeCells count="10">
    <mergeCell ref="C1:H1"/>
    <mergeCell ref="C2:H2"/>
    <mergeCell ref="A4:H4"/>
    <mergeCell ref="A5:H5"/>
    <mergeCell ref="C7:C8"/>
    <mergeCell ref="D7:E7"/>
    <mergeCell ref="F7:F8"/>
    <mergeCell ref="G7:H7"/>
    <mergeCell ref="A7:A8"/>
    <mergeCell ref="B7:B8"/>
  </mergeCells>
  <pageMargins left="0.24" right="0.16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A6" sqref="A6:U6"/>
    </sheetView>
  </sheetViews>
  <sheetFormatPr defaultRowHeight="15" x14ac:dyDescent="0.25"/>
  <cols>
    <col min="1" max="1" width="4.140625" customWidth="1"/>
    <col min="2" max="2" width="18.140625" customWidth="1"/>
    <col min="3" max="3" width="8.7109375" customWidth="1"/>
    <col min="4" max="11" width="6.7109375" customWidth="1"/>
    <col min="12" max="13" width="6.7109375" hidden="1" customWidth="1"/>
    <col min="14" max="21" width="6.7109375" customWidth="1"/>
    <col min="22" max="22" width="16.5703125" customWidth="1"/>
  </cols>
  <sheetData>
    <row r="1" spans="1:21" ht="16.5" x14ac:dyDescent="0.25">
      <c r="A1" s="61" t="s">
        <v>15</v>
      </c>
      <c r="B1" s="61"/>
      <c r="C1" s="61"/>
      <c r="D1" s="7"/>
      <c r="E1" s="50" t="s">
        <v>16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6.5" x14ac:dyDescent="0.25">
      <c r="A2" s="51" t="s">
        <v>0</v>
      </c>
      <c r="B2" s="51"/>
      <c r="C2" s="51"/>
      <c r="D2" s="7"/>
      <c r="E2" s="51" t="s">
        <v>17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6.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x14ac:dyDescent="0.25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6.5" x14ac:dyDescent="0.25">
      <c r="A5" s="50" t="s">
        <v>19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 x14ac:dyDescent="0.25">
      <c r="A6" s="54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5.75" x14ac:dyDescent="0.25">
      <c r="A7" s="63"/>
      <c r="B7" s="63"/>
      <c r="C7" s="63"/>
      <c r="D7" s="63"/>
    </row>
    <row r="8" spans="1:21" ht="15.75" x14ac:dyDescent="0.25">
      <c r="A8" s="10"/>
      <c r="B8" s="10"/>
      <c r="C8" s="10"/>
      <c r="D8" s="10"/>
    </row>
    <row r="9" spans="1:21" ht="15.75" x14ac:dyDescent="0.25">
      <c r="A9" s="64"/>
      <c r="B9" s="64"/>
      <c r="C9" s="64"/>
      <c r="D9" s="64"/>
    </row>
    <row r="10" spans="1:21" ht="15.75" x14ac:dyDescent="0.25">
      <c r="A10" s="65"/>
      <c r="B10" s="66"/>
      <c r="C10" s="11"/>
      <c r="D10" s="12"/>
      <c r="E10" s="12"/>
      <c r="F10" s="13"/>
      <c r="G10" s="1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 t="s">
        <v>48</v>
      </c>
      <c r="U10" s="14"/>
    </row>
    <row r="11" spans="1:21" ht="75.75" customHeight="1" x14ac:dyDescent="0.25">
      <c r="A11" s="67" t="s">
        <v>1</v>
      </c>
      <c r="B11" s="69" t="s">
        <v>20</v>
      </c>
      <c r="C11" s="67" t="s">
        <v>21</v>
      </c>
      <c r="D11" s="72" t="s">
        <v>22</v>
      </c>
      <c r="E11" s="73"/>
      <c r="F11" s="75" t="s">
        <v>23</v>
      </c>
      <c r="G11" s="82"/>
      <c r="H11" s="75" t="s">
        <v>24</v>
      </c>
      <c r="I11" s="82"/>
      <c r="J11" s="75" t="s">
        <v>25</v>
      </c>
      <c r="K11" s="76"/>
      <c r="L11" s="75" t="s">
        <v>26</v>
      </c>
      <c r="M11" s="82"/>
      <c r="N11" s="83" t="s">
        <v>27</v>
      </c>
      <c r="O11" s="84"/>
      <c r="P11" s="75" t="s">
        <v>28</v>
      </c>
      <c r="Q11" s="82"/>
      <c r="R11" s="75" t="s">
        <v>29</v>
      </c>
      <c r="S11" s="76"/>
      <c r="T11" s="77" t="s">
        <v>30</v>
      </c>
      <c r="U11" s="77"/>
    </row>
    <row r="12" spans="1:21" x14ac:dyDescent="0.25">
      <c r="A12" s="68"/>
      <c r="B12" s="70"/>
      <c r="C12" s="71"/>
      <c r="D12" s="33" t="s">
        <v>31</v>
      </c>
      <c r="E12" s="34" t="s">
        <v>32</v>
      </c>
      <c r="F12" s="34" t="s">
        <v>33</v>
      </c>
      <c r="G12" s="34" t="s">
        <v>32</v>
      </c>
      <c r="H12" s="33" t="s">
        <v>31</v>
      </c>
      <c r="I12" s="34" t="s">
        <v>32</v>
      </c>
      <c r="J12" s="33" t="s">
        <v>31</v>
      </c>
      <c r="K12" s="34" t="s">
        <v>32</v>
      </c>
      <c r="L12" s="33" t="s">
        <v>31</v>
      </c>
      <c r="M12" s="34" t="s">
        <v>32</v>
      </c>
      <c r="N12" s="33" t="s">
        <v>34</v>
      </c>
      <c r="O12" s="34" t="s">
        <v>32</v>
      </c>
      <c r="P12" s="33" t="s">
        <v>34</v>
      </c>
      <c r="Q12" s="34" t="s">
        <v>32</v>
      </c>
      <c r="R12" s="34" t="s">
        <v>35</v>
      </c>
      <c r="S12" s="34" t="s">
        <v>32</v>
      </c>
      <c r="T12" s="36" t="str">
        <f>R12</f>
        <v>Khẩu</v>
      </c>
      <c r="U12" s="34" t="s">
        <v>32</v>
      </c>
    </row>
    <row r="13" spans="1:21" s="44" customFormat="1" x14ac:dyDescent="0.25">
      <c r="A13" s="16">
        <v>1</v>
      </c>
      <c r="B13" s="17" t="s">
        <v>37</v>
      </c>
      <c r="C13" s="40">
        <f t="shared" ref="C13:C23" si="0">E13+G13+I13+K13+M13+O13+Q13+S13+U13</f>
        <v>11476</v>
      </c>
      <c r="D13" s="35"/>
      <c r="E13" s="35"/>
      <c r="F13" s="35"/>
      <c r="G13" s="19"/>
      <c r="H13" s="35"/>
      <c r="I13" s="35"/>
      <c r="J13" s="35"/>
      <c r="K13" s="35"/>
      <c r="L13" s="35"/>
      <c r="M13" s="35"/>
      <c r="N13" s="35">
        <v>1121</v>
      </c>
      <c r="O13" s="35">
        <v>1681</v>
      </c>
      <c r="P13" s="35">
        <v>4901</v>
      </c>
      <c r="Q13" s="35">
        <v>7335</v>
      </c>
      <c r="R13" s="35">
        <v>917</v>
      </c>
      <c r="S13" s="35">
        <v>688</v>
      </c>
      <c r="T13" s="35">
        <v>2363</v>
      </c>
      <c r="U13" s="35">
        <v>1772</v>
      </c>
    </row>
    <row r="14" spans="1:21" s="44" customFormat="1" x14ac:dyDescent="0.25">
      <c r="A14" s="16">
        <v>2</v>
      </c>
      <c r="B14" s="17" t="s">
        <v>38</v>
      </c>
      <c r="C14" s="40">
        <f t="shared" si="0"/>
        <v>16899</v>
      </c>
      <c r="D14" s="35"/>
      <c r="E14" s="35"/>
      <c r="F14" s="35"/>
      <c r="G14" s="19"/>
      <c r="H14" s="35"/>
      <c r="I14" s="35"/>
      <c r="J14" s="35"/>
      <c r="K14" s="35"/>
      <c r="L14" s="35"/>
      <c r="M14" s="35"/>
      <c r="N14" s="35">
        <v>473</v>
      </c>
      <c r="O14" s="35">
        <v>710</v>
      </c>
      <c r="P14" s="35">
        <v>3989</v>
      </c>
      <c r="Q14" s="35">
        <v>5977</v>
      </c>
      <c r="R14" s="35">
        <v>1864</v>
      </c>
      <c r="S14" s="35">
        <v>1398</v>
      </c>
      <c r="T14" s="35">
        <v>11753</v>
      </c>
      <c r="U14" s="35">
        <v>8814</v>
      </c>
    </row>
    <row r="15" spans="1:21" s="44" customFormat="1" x14ac:dyDescent="0.25">
      <c r="A15" s="16">
        <v>3</v>
      </c>
      <c r="B15" s="17" t="s">
        <v>39</v>
      </c>
      <c r="C15" s="40">
        <f t="shared" si="0"/>
        <v>12386</v>
      </c>
      <c r="D15" s="35"/>
      <c r="E15" s="35"/>
      <c r="F15" s="35"/>
      <c r="G15" s="19"/>
      <c r="H15" s="35"/>
      <c r="I15" s="35"/>
      <c r="J15" s="35"/>
      <c r="K15" s="35"/>
      <c r="L15" s="35"/>
      <c r="M15" s="35"/>
      <c r="N15" s="35">
        <v>822</v>
      </c>
      <c r="O15" s="35">
        <v>1233</v>
      </c>
      <c r="P15" s="35">
        <v>3374</v>
      </c>
      <c r="Q15" s="35">
        <v>5061</v>
      </c>
      <c r="R15" s="35">
        <v>1107</v>
      </c>
      <c r="S15" s="35">
        <v>831</v>
      </c>
      <c r="T15" s="35">
        <v>7015</v>
      </c>
      <c r="U15" s="35">
        <v>5261</v>
      </c>
    </row>
    <row r="16" spans="1:21" s="44" customFormat="1" x14ac:dyDescent="0.25">
      <c r="A16" s="16">
        <v>4</v>
      </c>
      <c r="B16" s="17" t="s">
        <v>40</v>
      </c>
      <c r="C16" s="40">
        <f t="shared" si="0"/>
        <v>19469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v>2513</v>
      </c>
      <c r="O16" s="19">
        <v>3884</v>
      </c>
      <c r="P16" s="19">
        <v>3764</v>
      </c>
      <c r="Q16" s="19">
        <v>5651</v>
      </c>
      <c r="R16" s="18">
        <v>4087</v>
      </c>
      <c r="S16" s="19">
        <v>3066</v>
      </c>
      <c r="T16" s="18">
        <v>9157</v>
      </c>
      <c r="U16" s="19">
        <v>6868</v>
      </c>
    </row>
    <row r="17" spans="1:21" s="44" customFormat="1" x14ac:dyDescent="0.25">
      <c r="A17" s="16">
        <v>5</v>
      </c>
      <c r="B17" s="17" t="s">
        <v>41</v>
      </c>
      <c r="C17" s="40">
        <f t="shared" si="0"/>
        <v>7691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731</v>
      </c>
      <c r="O17" s="19">
        <v>1097</v>
      </c>
      <c r="P17" s="19">
        <v>2614</v>
      </c>
      <c r="Q17" s="19">
        <v>3921</v>
      </c>
      <c r="R17" s="18">
        <v>955</v>
      </c>
      <c r="S17" s="19">
        <v>716</v>
      </c>
      <c r="T17" s="18">
        <v>2609</v>
      </c>
      <c r="U17" s="19">
        <v>1957</v>
      </c>
    </row>
    <row r="18" spans="1:21" s="44" customFormat="1" x14ac:dyDescent="0.25">
      <c r="A18" s="45">
        <v>6</v>
      </c>
      <c r="B18" s="17" t="s">
        <v>42</v>
      </c>
      <c r="C18" s="40">
        <f t="shared" si="0"/>
        <v>7978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v>249</v>
      </c>
      <c r="O18" s="19">
        <v>374</v>
      </c>
      <c r="P18" s="19">
        <v>2449</v>
      </c>
      <c r="Q18" s="19">
        <v>3673</v>
      </c>
      <c r="R18" s="18">
        <v>1687</v>
      </c>
      <c r="S18" s="19">
        <v>1265</v>
      </c>
      <c r="T18" s="18">
        <v>3554</v>
      </c>
      <c r="U18" s="19">
        <v>2666</v>
      </c>
    </row>
    <row r="19" spans="1:21" s="44" customFormat="1" x14ac:dyDescent="0.25">
      <c r="A19" s="45">
        <v>7</v>
      </c>
      <c r="B19" s="17" t="s">
        <v>43</v>
      </c>
      <c r="C19" s="40">
        <f t="shared" si="0"/>
        <v>6202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>
        <f>73+369</f>
        <v>442</v>
      </c>
      <c r="O19" s="19">
        <v>663</v>
      </c>
      <c r="P19" s="19">
        <v>2698</v>
      </c>
      <c r="Q19" s="19">
        <v>4047</v>
      </c>
      <c r="R19" s="18">
        <v>492</v>
      </c>
      <c r="S19" s="19">
        <v>369</v>
      </c>
      <c r="T19" s="18">
        <v>1498</v>
      </c>
      <c r="U19" s="19">
        <v>1123</v>
      </c>
    </row>
    <row r="20" spans="1:21" s="44" customFormat="1" x14ac:dyDescent="0.25">
      <c r="A20" s="16">
        <v>8</v>
      </c>
      <c r="B20" s="17" t="s">
        <v>44</v>
      </c>
      <c r="C20" s="40">
        <f t="shared" si="0"/>
        <v>17663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v>790</v>
      </c>
      <c r="O20" s="19">
        <v>1181</v>
      </c>
      <c r="P20" s="19">
        <v>3340</v>
      </c>
      <c r="Q20" s="19">
        <v>5022</v>
      </c>
      <c r="R20" s="18">
        <v>4090</v>
      </c>
      <c r="S20" s="19">
        <v>3067</v>
      </c>
      <c r="T20" s="18">
        <v>11191</v>
      </c>
      <c r="U20" s="19">
        <v>8393</v>
      </c>
    </row>
    <row r="21" spans="1:21" s="44" customFormat="1" x14ac:dyDescent="0.25">
      <c r="A21" s="16">
        <v>9</v>
      </c>
      <c r="B21" s="17" t="s">
        <v>45</v>
      </c>
      <c r="C21" s="40">
        <f t="shared" si="0"/>
        <v>14696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>687+242</f>
        <v>929</v>
      </c>
      <c r="O21" s="19">
        <v>1394</v>
      </c>
      <c r="P21" s="19">
        <v>4958</v>
      </c>
      <c r="Q21" s="19">
        <v>7437</v>
      </c>
      <c r="R21" s="18">
        <v>1619</v>
      </c>
      <c r="S21" s="19">
        <v>1214</v>
      </c>
      <c r="T21" s="18">
        <v>6202</v>
      </c>
      <c r="U21" s="19">
        <v>4651</v>
      </c>
    </row>
    <row r="22" spans="1:21" s="44" customFormat="1" x14ac:dyDescent="0.25">
      <c r="A22" s="16">
        <v>10</v>
      </c>
      <c r="B22" s="17" t="s">
        <v>46</v>
      </c>
      <c r="C22" s="40">
        <f t="shared" si="0"/>
        <v>1765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v>4</v>
      </c>
      <c r="O22" s="19">
        <v>6</v>
      </c>
      <c r="P22" s="19">
        <v>955</v>
      </c>
      <c r="Q22" s="19">
        <v>1430</v>
      </c>
      <c r="R22" s="19">
        <v>82</v>
      </c>
      <c r="S22" s="19">
        <v>62</v>
      </c>
      <c r="T22" s="19">
        <v>356</v>
      </c>
      <c r="U22" s="19">
        <v>267</v>
      </c>
    </row>
    <row r="23" spans="1:21" s="44" customFormat="1" x14ac:dyDescent="0.25">
      <c r="A23" s="16">
        <v>11</v>
      </c>
      <c r="B23" s="17" t="s">
        <v>47</v>
      </c>
      <c r="C23" s="40">
        <f t="shared" si="0"/>
        <v>13.5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9</v>
      </c>
      <c r="O23" s="19">
        <f>6+7.5</f>
        <v>13.5</v>
      </c>
      <c r="P23" s="19"/>
      <c r="Q23" s="19"/>
      <c r="R23" s="19"/>
      <c r="S23" s="19"/>
      <c r="T23" s="19"/>
      <c r="U23" s="19"/>
    </row>
    <row r="24" spans="1:21" s="43" customFormat="1" ht="15.75" x14ac:dyDescent="0.25">
      <c r="A24" s="78" t="s">
        <v>36</v>
      </c>
      <c r="B24" s="78"/>
      <c r="C24" s="41">
        <f>SUM(C13:C23)</f>
        <v>116238.5</v>
      </c>
      <c r="D24" s="42">
        <f t="shared" ref="D24:U24" si="1">SUM(D13:D23)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42">
        <f t="shared" si="1"/>
        <v>0</v>
      </c>
      <c r="K24" s="42">
        <f t="shared" si="1"/>
        <v>0</v>
      </c>
      <c r="L24" s="42">
        <f t="shared" si="1"/>
        <v>0</v>
      </c>
      <c r="M24" s="42">
        <f t="shared" si="1"/>
        <v>0</v>
      </c>
      <c r="N24" s="42">
        <f t="shared" si="1"/>
        <v>8083</v>
      </c>
      <c r="O24" s="42">
        <f t="shared" si="1"/>
        <v>12236.5</v>
      </c>
      <c r="P24" s="42">
        <f t="shared" si="1"/>
        <v>33042</v>
      </c>
      <c r="Q24" s="42">
        <f t="shared" si="1"/>
        <v>49554</v>
      </c>
      <c r="R24" s="42">
        <f t="shared" si="1"/>
        <v>16900</v>
      </c>
      <c r="S24" s="42">
        <f t="shared" si="1"/>
        <v>12676</v>
      </c>
      <c r="T24" s="42">
        <f t="shared" si="1"/>
        <v>55698</v>
      </c>
      <c r="U24" s="42">
        <f t="shared" si="1"/>
        <v>41772</v>
      </c>
    </row>
    <row r="25" spans="1:21" ht="15.75" x14ac:dyDescent="0.25">
      <c r="A25" s="20"/>
      <c r="B25" s="20"/>
      <c r="C25" s="20"/>
      <c r="D25" s="20"/>
      <c r="E25" s="21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5.75" x14ac:dyDescent="0.25">
      <c r="A26" s="79"/>
      <c r="B26" s="79"/>
      <c r="C26" s="79"/>
      <c r="D26" s="79"/>
      <c r="E26" s="79"/>
      <c r="F26" s="79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5.75" x14ac:dyDescent="0.25">
      <c r="A27" s="25"/>
      <c r="B27" s="25"/>
      <c r="C27" s="25"/>
      <c r="D27" s="25"/>
      <c r="E27" s="26"/>
      <c r="F27" s="2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.75" x14ac:dyDescent="0.25">
      <c r="A28" s="28"/>
      <c r="B28" s="28"/>
      <c r="C28" s="28"/>
      <c r="D28" s="28"/>
      <c r="E28" s="29"/>
      <c r="F28" s="3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 x14ac:dyDescent="0.25">
      <c r="A29" s="80"/>
      <c r="B29" s="80"/>
      <c r="C29" s="80"/>
      <c r="D29" s="80"/>
      <c r="E29" s="80"/>
      <c r="F29" s="80"/>
      <c r="G29" s="80"/>
      <c r="H29" s="31"/>
      <c r="I29" s="31"/>
      <c r="J29" s="31"/>
      <c r="K29" s="31"/>
      <c r="L29" s="31"/>
      <c r="M29" s="31"/>
      <c r="N29" s="31"/>
      <c r="O29" s="31"/>
      <c r="P29" s="7"/>
      <c r="Q29" s="81"/>
      <c r="R29" s="81"/>
      <c r="S29" s="81"/>
      <c r="T29" s="81"/>
      <c r="U29" s="81"/>
    </row>
    <row r="30" spans="1:21" x14ac:dyDescent="0.25">
      <c r="B30" s="32"/>
      <c r="C30" s="32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Q30" s="74"/>
      <c r="R30" s="74"/>
      <c r="S30" s="74"/>
      <c r="T30" s="74"/>
      <c r="U30" s="74"/>
    </row>
  </sheetData>
  <mergeCells count="29">
    <mergeCell ref="A6:U6"/>
    <mergeCell ref="D30:G30"/>
    <mergeCell ref="H30:O30"/>
    <mergeCell ref="Q30:U30"/>
    <mergeCell ref="R11:S11"/>
    <mergeCell ref="T11:U11"/>
    <mergeCell ref="A24:B24"/>
    <mergeCell ref="A26:F26"/>
    <mergeCell ref="A29:G29"/>
    <mergeCell ref="Q29:U29"/>
    <mergeCell ref="F11:G11"/>
    <mergeCell ref="H11:I11"/>
    <mergeCell ref="J11:K11"/>
    <mergeCell ref="L11:M11"/>
    <mergeCell ref="N11:O11"/>
    <mergeCell ref="P11:Q11"/>
    <mergeCell ref="A7:D7"/>
    <mergeCell ref="A9:D9"/>
    <mergeCell ref="A10:B10"/>
    <mergeCell ref="A11:A12"/>
    <mergeCell ref="B11:B12"/>
    <mergeCell ref="C11:C12"/>
    <mergeCell ref="D11:E11"/>
    <mergeCell ref="A5:U5"/>
    <mergeCell ref="A1:C1"/>
    <mergeCell ref="E1:U1"/>
    <mergeCell ref="A2:C2"/>
    <mergeCell ref="E2:U2"/>
    <mergeCell ref="A4:U4"/>
  </mergeCells>
  <pageMargins left="0.2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hop</vt:lpstr>
      <vt:lpstr>Chi tiet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2020-07-13T09:20:29Z</cp:lastPrinted>
  <dcterms:created xsi:type="dcterms:W3CDTF">2020-06-18T01:18:35Z</dcterms:created>
  <dcterms:modified xsi:type="dcterms:W3CDTF">2020-07-13T10:51:46Z</dcterms:modified>
</cp:coreProperties>
</file>